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内转单" sheetId="1" r:id="rId1"/>
    <sheet name="拨付表" sheetId="2" r:id="rId2"/>
    <sheet name="汇总表" sheetId="3" r:id="rId3"/>
  </sheets>
  <definedNames>
    <definedName name="_xlnm.Print_Area" localSheetId="2">'汇总表'!$A$1:$I$48</definedName>
  </definedNames>
  <calcPr fullCalcOnLoad="1"/>
</workbook>
</file>

<file path=xl/sharedStrings.xml><?xml version="1.0" encoding="utf-8"?>
<sst xmlns="http://schemas.openxmlformats.org/spreadsheetml/2006/main" count="286" uniqueCount="124">
  <si>
    <r>
      <rPr>
        <b/>
        <sz val="14"/>
        <rFont val="仿宋_GB2312"/>
        <family val="0"/>
      </rPr>
      <t>彭水县</t>
    </r>
    <r>
      <rPr>
        <b/>
        <sz val="14"/>
        <rFont val="Times New Roman"/>
        <family val="1"/>
      </rPr>
      <t>2020</t>
    </r>
    <r>
      <rPr>
        <b/>
        <sz val="14"/>
        <rFont val="仿宋_GB2312"/>
        <family val="0"/>
      </rPr>
      <t>年10月经济困难的高龄失能老年人养老服务补贴内转结算单</t>
    </r>
  </si>
  <si>
    <r>
      <rPr>
        <sz val="12"/>
        <rFont val="Times New Roman"/>
        <family val="1"/>
      </rPr>
      <t>(</t>
    </r>
    <r>
      <rPr>
        <sz val="12"/>
        <rFont val="仿宋_GB2312"/>
        <family val="0"/>
      </rPr>
      <t>备注：实用于代管资金</t>
    </r>
    <r>
      <rPr>
        <sz val="12"/>
        <rFont val="Times New Roman"/>
        <family val="1"/>
      </rPr>
      <t>)</t>
    </r>
  </si>
  <si>
    <r>
      <rPr>
        <sz val="10"/>
        <rFont val="仿宋_GB2312"/>
        <family val="0"/>
      </rPr>
      <t>单位公章</t>
    </r>
    <r>
      <rPr>
        <sz val="10"/>
        <rFont val="Times New Roman"/>
        <family val="1"/>
      </rPr>
      <t>:</t>
    </r>
  </si>
  <si>
    <r>
      <rPr>
        <sz val="10"/>
        <rFont val="仿宋_GB2312"/>
        <family val="0"/>
      </rPr>
      <t>付款单位名称</t>
    </r>
  </si>
  <si>
    <r>
      <rPr>
        <sz val="10"/>
        <rFont val="仿宋_GB2312"/>
        <family val="0"/>
      </rPr>
      <t>级次</t>
    </r>
  </si>
  <si>
    <r>
      <rPr>
        <sz val="10"/>
        <rFont val="仿宋_GB2312"/>
        <family val="0"/>
      </rPr>
      <t>预算单位编码</t>
    </r>
  </si>
  <si>
    <r>
      <rPr>
        <sz val="10"/>
        <rFont val="仿宋_GB2312"/>
        <family val="0"/>
      </rPr>
      <t>金额</t>
    </r>
  </si>
  <si>
    <r>
      <rPr>
        <sz val="10"/>
        <rFont val="仿宋_GB2312"/>
        <family val="0"/>
      </rPr>
      <t>资金用途</t>
    </r>
  </si>
  <si>
    <r>
      <rPr>
        <sz val="10"/>
        <rFont val="仿宋_GB2312"/>
        <family val="0"/>
      </rPr>
      <t>备注</t>
    </r>
  </si>
  <si>
    <r>
      <rPr>
        <sz val="10"/>
        <rFont val="仿宋_GB2312"/>
        <family val="0"/>
      </rPr>
      <t>彭水县民政局</t>
    </r>
  </si>
  <si>
    <t>拨乡镇10月高龄失能养老补贴金</t>
  </si>
  <si>
    <r>
      <rPr>
        <sz val="10"/>
        <rFont val="仿宋_GB2312"/>
        <family val="0"/>
      </rPr>
      <t>收款单位</t>
    </r>
  </si>
  <si>
    <r>
      <rPr>
        <sz val="10"/>
        <rFont val="仿宋_GB2312"/>
        <family val="0"/>
      </rPr>
      <t>收款单位名称</t>
    </r>
  </si>
  <si>
    <t>备注</t>
  </si>
  <si>
    <r>
      <rPr>
        <sz val="10"/>
        <rFont val="宋体"/>
        <family val="0"/>
      </rPr>
      <t>汉葭街道</t>
    </r>
  </si>
  <si>
    <r>
      <rPr>
        <sz val="10"/>
        <rFont val="宋体"/>
        <family val="0"/>
      </rPr>
      <t>绍庆街道</t>
    </r>
  </si>
  <si>
    <r>
      <rPr>
        <sz val="10"/>
        <rFont val="宋体"/>
        <family val="0"/>
      </rPr>
      <t>高谷镇</t>
    </r>
  </si>
  <si>
    <r>
      <rPr>
        <sz val="10"/>
        <rFont val="宋体"/>
        <family val="0"/>
      </rPr>
      <t>龙射镇</t>
    </r>
  </si>
  <si>
    <r>
      <rPr>
        <sz val="10"/>
        <rFont val="宋体"/>
        <family val="0"/>
      </rPr>
      <t>万足镇</t>
    </r>
  </si>
  <si>
    <r>
      <rPr>
        <sz val="10"/>
        <rFont val="宋体"/>
        <family val="0"/>
      </rPr>
      <t>靛水街道</t>
    </r>
  </si>
  <si>
    <r>
      <rPr>
        <sz val="10"/>
        <rFont val="宋体"/>
        <family val="0"/>
      </rPr>
      <t>岩东乡</t>
    </r>
  </si>
  <si>
    <r>
      <rPr>
        <sz val="10"/>
        <rFont val="宋体"/>
        <family val="0"/>
      </rPr>
      <t>平安镇</t>
    </r>
  </si>
  <si>
    <r>
      <rPr>
        <sz val="10"/>
        <rFont val="宋体"/>
        <family val="0"/>
      </rPr>
      <t>鹿鸣乡</t>
    </r>
  </si>
  <si>
    <r>
      <rPr>
        <sz val="10"/>
        <rFont val="宋体"/>
        <family val="0"/>
      </rPr>
      <t>郁山镇</t>
    </r>
  </si>
  <si>
    <r>
      <rPr>
        <sz val="10"/>
        <rFont val="宋体"/>
        <family val="0"/>
      </rPr>
      <t>连湖镇</t>
    </r>
  </si>
  <si>
    <r>
      <rPr>
        <sz val="10"/>
        <rFont val="宋体"/>
        <family val="0"/>
      </rPr>
      <t>石柳乡</t>
    </r>
  </si>
  <si>
    <r>
      <rPr>
        <sz val="10"/>
        <rFont val="宋体"/>
        <family val="0"/>
      </rPr>
      <t>龙溪镇</t>
    </r>
  </si>
  <si>
    <r>
      <rPr>
        <sz val="10"/>
        <rFont val="宋体"/>
        <family val="0"/>
      </rPr>
      <t>联合乡</t>
    </r>
  </si>
  <si>
    <r>
      <rPr>
        <sz val="10"/>
        <rFont val="宋体"/>
        <family val="0"/>
      </rPr>
      <t>芦塘乡</t>
    </r>
  </si>
  <si>
    <r>
      <rPr>
        <sz val="10"/>
        <rFont val="宋体"/>
        <family val="0"/>
      </rPr>
      <t>走马乡</t>
    </r>
  </si>
  <si>
    <r>
      <rPr>
        <sz val="10"/>
        <rFont val="宋体"/>
        <family val="0"/>
      </rPr>
      <t>普子镇</t>
    </r>
  </si>
  <si>
    <r>
      <rPr>
        <sz val="10"/>
        <rFont val="宋体"/>
        <family val="0"/>
      </rPr>
      <t>太原镇</t>
    </r>
  </si>
  <si>
    <r>
      <rPr>
        <sz val="10"/>
        <rFont val="宋体"/>
        <family val="0"/>
      </rPr>
      <t>三义乡</t>
    </r>
  </si>
  <si>
    <r>
      <rPr>
        <sz val="10"/>
        <rFont val="宋体"/>
        <family val="0"/>
      </rPr>
      <t>棣棠乡</t>
    </r>
  </si>
  <si>
    <r>
      <rPr>
        <sz val="10"/>
        <rFont val="宋体"/>
        <family val="0"/>
      </rPr>
      <t>保家镇</t>
    </r>
  </si>
  <si>
    <r>
      <rPr>
        <sz val="10"/>
        <rFont val="宋体"/>
        <family val="0"/>
      </rPr>
      <t>乔梓乡</t>
    </r>
  </si>
  <si>
    <r>
      <rPr>
        <sz val="10"/>
        <rFont val="宋体"/>
        <family val="0"/>
      </rPr>
      <t>长生镇</t>
    </r>
  </si>
  <si>
    <r>
      <rPr>
        <sz val="10"/>
        <rFont val="宋体"/>
        <family val="0"/>
      </rPr>
      <t>鹿角镇</t>
    </r>
  </si>
  <si>
    <r>
      <rPr>
        <sz val="10"/>
        <rFont val="宋体"/>
        <family val="0"/>
      </rPr>
      <t>石盘乡</t>
    </r>
  </si>
  <si>
    <r>
      <rPr>
        <sz val="10"/>
        <rFont val="宋体"/>
        <family val="0"/>
      </rPr>
      <t>鞍子镇</t>
    </r>
  </si>
  <si>
    <r>
      <rPr>
        <sz val="10"/>
        <rFont val="宋体"/>
        <family val="0"/>
      </rPr>
      <t>善感乡</t>
    </r>
  </si>
  <si>
    <r>
      <rPr>
        <sz val="10"/>
        <rFont val="宋体"/>
        <family val="0"/>
      </rPr>
      <t>双龙乡</t>
    </r>
  </si>
  <si>
    <r>
      <rPr>
        <sz val="10"/>
        <rFont val="宋体"/>
        <family val="0"/>
      </rPr>
      <t>梅子垭镇</t>
    </r>
  </si>
  <si>
    <r>
      <rPr>
        <sz val="10"/>
        <rFont val="宋体"/>
        <family val="0"/>
      </rPr>
      <t>桑柘镇</t>
    </r>
  </si>
  <si>
    <r>
      <rPr>
        <sz val="10"/>
        <rFont val="宋体"/>
        <family val="0"/>
      </rPr>
      <t>新田镇</t>
    </r>
  </si>
  <si>
    <r>
      <rPr>
        <sz val="10"/>
        <rFont val="宋体"/>
        <family val="0"/>
      </rPr>
      <t>诸佛乡</t>
    </r>
  </si>
  <si>
    <r>
      <rPr>
        <sz val="10"/>
        <rFont val="宋体"/>
        <family val="0"/>
      </rPr>
      <t>桐楼乡</t>
    </r>
  </si>
  <si>
    <r>
      <rPr>
        <sz val="10"/>
        <rFont val="宋体"/>
        <family val="0"/>
      </rPr>
      <t>大同镇</t>
    </r>
  </si>
  <si>
    <r>
      <rPr>
        <sz val="10"/>
        <rFont val="宋体"/>
        <family val="0"/>
      </rPr>
      <t>黄家镇</t>
    </r>
  </si>
  <si>
    <r>
      <rPr>
        <sz val="10"/>
        <rFont val="宋体"/>
        <family val="0"/>
      </rPr>
      <t>润溪乡</t>
    </r>
  </si>
  <si>
    <r>
      <rPr>
        <sz val="10"/>
        <rFont val="宋体"/>
        <family val="0"/>
      </rPr>
      <t>龙塘乡</t>
    </r>
  </si>
  <si>
    <r>
      <rPr>
        <sz val="10"/>
        <rFont val="宋体"/>
        <family val="0"/>
      </rPr>
      <t>大垭乡</t>
    </r>
  </si>
  <si>
    <r>
      <rPr>
        <sz val="10"/>
        <rFont val="宋体"/>
        <family val="0"/>
      </rPr>
      <t>朗溪乡</t>
    </r>
  </si>
  <si>
    <r>
      <rPr>
        <b/>
        <sz val="12"/>
        <rFont val="仿宋_GB2312"/>
        <family val="0"/>
      </rPr>
      <t>合计金额</t>
    </r>
  </si>
  <si>
    <r>
      <rPr>
        <sz val="10"/>
        <rFont val="仿宋_GB2312"/>
        <family val="0"/>
      </rPr>
      <t>单位负责人：尹雪梅</t>
    </r>
    <r>
      <rPr>
        <sz val="10"/>
        <rFont val="Times New Roman"/>
        <family val="1"/>
      </rPr>
      <t xml:space="preserve">             </t>
    </r>
    <r>
      <rPr>
        <sz val="10"/>
        <rFont val="仿宋_GB2312"/>
        <family val="0"/>
      </rPr>
      <t>会计：庹国荣</t>
    </r>
    <r>
      <rPr>
        <sz val="10"/>
        <rFont val="Times New Roman"/>
        <family val="1"/>
      </rPr>
      <t xml:space="preserve">        </t>
    </r>
    <r>
      <rPr>
        <sz val="10"/>
        <rFont val="仿宋_GB2312"/>
        <family val="0"/>
      </rPr>
      <t>出纳：贺雪莲</t>
    </r>
    <r>
      <rPr>
        <sz val="10"/>
        <rFont val="Times New Roman"/>
        <family val="1"/>
      </rPr>
      <t xml:space="preserve">            </t>
    </r>
    <r>
      <rPr>
        <sz val="10"/>
        <rFont val="仿宋_GB2312"/>
        <family val="0"/>
      </rPr>
      <t>日期：</t>
    </r>
    <r>
      <rPr>
        <sz val="10"/>
        <rFont val="Times New Roman"/>
        <family val="1"/>
      </rPr>
      <t>2020</t>
    </r>
    <r>
      <rPr>
        <sz val="10"/>
        <rFont val="仿宋_GB2312"/>
        <family val="0"/>
      </rPr>
      <t>年11月2日</t>
    </r>
  </si>
  <si>
    <t>附件1：</t>
  </si>
  <si>
    <t>彭水县2020年10月经济困难的高龄失能老人养老服务补贴资金拨付表</t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</si>
  <si>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编报单位：县民政局</t>
    </r>
    <r>
      <rPr>
        <sz val="10"/>
        <rFont val="Times New Roman"/>
        <family val="1"/>
      </rPr>
      <t xml:space="preserve">                                            </t>
    </r>
    <r>
      <rPr>
        <sz val="10"/>
        <rFont val="宋体"/>
        <family val="0"/>
      </rPr>
      <t>时间：</t>
    </r>
    <r>
      <rPr>
        <sz val="10"/>
        <rFont val="Times New Roman"/>
        <family val="1"/>
      </rPr>
      <t>2020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 xml:space="preserve">                            </t>
    </r>
    <r>
      <rPr>
        <sz val="10"/>
        <rFont val="宋体"/>
        <family val="0"/>
      </rPr>
      <t>单位：人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元</t>
    </r>
  </si>
  <si>
    <t>代 码</t>
  </si>
  <si>
    <r>
      <rPr>
        <b/>
        <sz val="11"/>
        <rFont val="宋体"/>
        <family val="0"/>
      </rPr>
      <t>单</t>
    </r>
    <r>
      <rPr>
        <b/>
        <sz val="11"/>
        <rFont val="Times New Roman"/>
        <family val="1"/>
      </rPr>
      <t xml:space="preserve">   </t>
    </r>
    <r>
      <rPr>
        <b/>
        <sz val="11"/>
        <rFont val="宋体"/>
        <family val="0"/>
      </rPr>
      <t>位</t>
    </r>
  </si>
  <si>
    <t>人数</t>
  </si>
  <si>
    <t>金 额</t>
  </si>
  <si>
    <t>备  注</t>
  </si>
  <si>
    <t>汉葭街道</t>
  </si>
  <si>
    <t>绍庆街道</t>
  </si>
  <si>
    <t>高谷镇</t>
  </si>
  <si>
    <t>龙射镇</t>
  </si>
  <si>
    <t>万足镇</t>
  </si>
  <si>
    <t>靛水街道</t>
  </si>
  <si>
    <t>岩东乡</t>
  </si>
  <si>
    <t>平安镇</t>
  </si>
  <si>
    <t>鹿鸣乡</t>
  </si>
  <si>
    <t>郁山镇</t>
  </si>
  <si>
    <t>连湖镇</t>
  </si>
  <si>
    <t>石柳乡</t>
  </si>
  <si>
    <t>龙溪镇</t>
  </si>
  <si>
    <t>联合乡</t>
  </si>
  <si>
    <t>芦塘乡</t>
  </si>
  <si>
    <t>走马乡</t>
  </si>
  <si>
    <t>普子镇</t>
  </si>
  <si>
    <t>太原镇</t>
  </si>
  <si>
    <t>三义乡</t>
  </si>
  <si>
    <t>棣棠乡</t>
  </si>
  <si>
    <t>保家镇</t>
  </si>
  <si>
    <t>乔梓乡</t>
  </si>
  <si>
    <t>长生镇</t>
  </si>
  <si>
    <t>鹿角镇</t>
  </si>
  <si>
    <t>石盘乡</t>
  </si>
  <si>
    <t>鞍子镇</t>
  </si>
  <si>
    <t>善感乡</t>
  </si>
  <si>
    <t>双龙乡</t>
  </si>
  <si>
    <t>梅子垭镇</t>
  </si>
  <si>
    <t>桑柘镇</t>
  </si>
  <si>
    <t>新田镇</t>
  </si>
  <si>
    <t>诸佛乡</t>
  </si>
  <si>
    <t>桐楼乡</t>
  </si>
  <si>
    <t>大同镇</t>
  </si>
  <si>
    <t>黄家镇</t>
  </si>
  <si>
    <t>润溪乡</t>
  </si>
  <si>
    <t>龙塘乡</t>
  </si>
  <si>
    <t>大垭乡</t>
  </si>
  <si>
    <t>朗溪乡</t>
  </si>
  <si>
    <t>总　计</t>
  </si>
  <si>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方正仿宋_GBK"/>
        <family val="4"/>
      </rPr>
      <t>附件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方正仿宋_GBK"/>
        <family val="4"/>
      </rPr>
      <t>：</t>
    </r>
  </si>
  <si>
    <r>
      <rPr>
        <sz val="16"/>
        <rFont val="方正小标宋_GBK"/>
        <family val="4"/>
      </rPr>
      <t>彭水县2020年</t>
    </r>
    <r>
      <rPr>
        <u val="single"/>
        <sz val="16"/>
        <rFont val="方正小标宋_GBK"/>
        <family val="4"/>
      </rPr>
      <t>10</t>
    </r>
    <r>
      <rPr>
        <sz val="16"/>
        <rFont val="方正小标宋_GBK"/>
        <family val="4"/>
      </rPr>
      <t>月经济困难的高龄失能老年人养老服务补贴汇总表</t>
    </r>
  </si>
  <si>
    <r>
      <rPr>
        <sz val="11"/>
        <rFont val="Times New Roman"/>
        <family val="1"/>
      </rPr>
      <t xml:space="preserve"> </t>
    </r>
    <r>
      <rPr>
        <sz val="11"/>
        <rFont val="方正仿宋_GBK"/>
        <family val="4"/>
      </rPr>
      <t>单位：县民政局</t>
    </r>
  </si>
  <si>
    <r>
      <rPr>
        <sz val="11"/>
        <rFont val="Times New Roman"/>
        <family val="1"/>
      </rPr>
      <t xml:space="preserve">                                       </t>
    </r>
    <r>
      <rPr>
        <sz val="11"/>
        <rFont val="方正仿宋_GBK"/>
        <family val="4"/>
      </rPr>
      <t>时间：</t>
    </r>
    <r>
      <rPr>
        <sz val="11"/>
        <rFont val="Times New Roman"/>
        <family val="1"/>
      </rPr>
      <t>2020</t>
    </r>
    <r>
      <rPr>
        <sz val="11"/>
        <rFont val="方正仿宋_GBK"/>
        <family val="4"/>
      </rPr>
      <t>年</t>
    </r>
    <r>
      <rPr>
        <sz val="11"/>
        <rFont val="Times New Roman"/>
        <family val="1"/>
      </rPr>
      <t>11</t>
    </r>
    <r>
      <rPr>
        <sz val="11"/>
        <rFont val="方正仿宋_GBK"/>
        <family val="4"/>
      </rPr>
      <t>月</t>
    </r>
    <r>
      <rPr>
        <sz val="11"/>
        <rFont val="Times New Roman"/>
        <family val="1"/>
      </rPr>
      <t>2</t>
    </r>
    <r>
      <rPr>
        <sz val="11"/>
        <rFont val="方正仿宋_GBK"/>
        <family val="4"/>
      </rPr>
      <t>日</t>
    </r>
  </si>
  <si>
    <t>片                                        区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</si>
  <si>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</si>
  <si>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失能老人</t>
  </si>
  <si>
    <t>高龄老人</t>
  </si>
  <si>
    <t>10月合计</t>
  </si>
  <si>
    <t>城乡低保</t>
  </si>
  <si>
    <t>五保三无</t>
  </si>
  <si>
    <t>小计</t>
  </si>
  <si>
    <t>汉
葭</t>
  </si>
  <si>
    <t>正确</t>
  </si>
  <si>
    <t>郁
山</t>
  </si>
  <si>
    <t>普
子</t>
  </si>
  <si>
    <t>保
家</t>
  </si>
  <si>
    <t>鹿
角</t>
  </si>
  <si>
    <t>桑
柘</t>
  </si>
  <si>
    <t>黄
家</t>
  </si>
  <si>
    <t>彭水县（合计）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</si>
</sst>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</numFmts>
  <fonts count="67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6"/>
      <name val="方正小标宋_GBK"/>
      <family val="4"/>
    </font>
    <font>
      <sz val="11"/>
      <name val="Times New Roman"/>
      <family val="1"/>
    </font>
    <font>
      <b/>
      <sz val="11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b/>
      <sz val="11"/>
      <color indexed="8"/>
      <name val="宋体"/>
      <family val="0"/>
    </font>
    <font>
      <b/>
      <sz val="16"/>
      <name val="黑体"/>
      <family val="3"/>
    </font>
    <font>
      <sz val="10"/>
      <name val="Times New Roman"/>
      <family val="1"/>
    </font>
    <font>
      <b/>
      <sz val="10"/>
      <name val="宋体"/>
      <family val="0"/>
    </font>
    <font>
      <b/>
      <sz val="14"/>
      <name val="仿宋_GB2312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仿宋_GB2312"/>
      <family val="0"/>
    </font>
    <font>
      <b/>
      <sz val="12"/>
      <name val="Times New Roman"/>
      <family val="1"/>
    </font>
    <font>
      <b/>
      <sz val="10"/>
      <name val="仿宋_GB2312"/>
      <family val="0"/>
    </font>
    <font>
      <b/>
      <sz val="10"/>
      <name val="Times New Roman"/>
      <family val="1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方正黑体_GBK"/>
      <family val="4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方正仿宋_GBK"/>
      <family val="4"/>
    </font>
    <font>
      <u val="single"/>
      <sz val="16"/>
      <name val="方正小标宋_GBK"/>
      <family val="4"/>
    </font>
    <font>
      <sz val="11"/>
      <name val="方正仿宋_GBK"/>
      <family val="4"/>
    </font>
    <font>
      <b/>
      <sz val="11"/>
      <name val="Times New Roman"/>
      <family val="1"/>
    </font>
    <font>
      <sz val="12"/>
      <name val="仿宋_GB2312"/>
      <family val="0"/>
    </font>
    <font>
      <b/>
      <sz val="12"/>
      <name val="仿宋_GB2312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6" fillId="2" borderId="0" applyNumberFormat="0" applyBorder="0" applyAlignment="0" applyProtection="0"/>
    <xf numFmtId="0" fontId="4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48" fillId="5" borderId="0" applyNumberFormat="0" applyBorder="0" applyAlignment="0" applyProtection="0"/>
    <xf numFmtId="43" fontId="0" fillId="0" borderId="0" applyFont="0" applyFill="0" applyBorder="0" applyAlignment="0" applyProtection="0"/>
    <xf numFmtId="0" fontId="49" fillId="6" borderId="0" applyNumberFormat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" fillId="0" borderId="0">
      <alignment/>
      <protection/>
    </xf>
    <xf numFmtId="0" fontId="49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>
      <alignment/>
      <protection/>
    </xf>
    <xf numFmtId="0" fontId="54" fillId="0" borderId="0" applyNumberFormat="0" applyFill="0" applyBorder="0" applyAlignment="0" applyProtection="0"/>
    <xf numFmtId="0" fontId="31" fillId="0" borderId="0">
      <alignment vertical="top"/>
      <protection/>
    </xf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49" fillId="9" borderId="0" applyNumberFormat="0" applyBorder="0" applyAlignment="0" applyProtection="0"/>
    <xf numFmtId="0" fontId="52" fillId="0" borderId="5" applyNumberFormat="0" applyFill="0" applyAlignment="0" applyProtection="0"/>
    <xf numFmtId="0" fontId="49" fillId="10" borderId="0" applyNumberFormat="0" applyBorder="0" applyAlignment="0" applyProtection="0"/>
    <xf numFmtId="0" fontId="58" fillId="11" borderId="6" applyNumberFormat="0" applyAlignment="0" applyProtection="0"/>
    <xf numFmtId="0" fontId="59" fillId="11" borderId="1" applyNumberFormat="0" applyAlignment="0" applyProtection="0"/>
    <xf numFmtId="0" fontId="60" fillId="12" borderId="7" applyNumberFormat="0" applyAlignment="0" applyProtection="0"/>
    <xf numFmtId="0" fontId="46" fillId="13" borderId="0" applyNumberFormat="0" applyBorder="0" applyAlignment="0" applyProtection="0"/>
    <xf numFmtId="0" fontId="49" fillId="14" borderId="0" applyNumberFormat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15" borderId="0" applyNumberFormat="0" applyBorder="0" applyAlignment="0" applyProtection="0"/>
    <xf numFmtId="0" fontId="31" fillId="0" borderId="0">
      <alignment vertical="top"/>
      <protection/>
    </xf>
    <xf numFmtId="0" fontId="31" fillId="0" borderId="0">
      <alignment vertical="top"/>
      <protection/>
    </xf>
    <xf numFmtId="0" fontId="64" fillId="16" borderId="0" applyNumberFormat="0" applyBorder="0" applyAlignment="0" applyProtection="0"/>
    <xf numFmtId="0" fontId="46" fillId="17" borderId="0" applyNumberFormat="0" applyBorder="0" applyAlignment="0" applyProtection="0"/>
    <xf numFmtId="0" fontId="49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9" fillId="27" borderId="0" applyNumberFormat="0" applyBorder="0" applyAlignment="0" applyProtection="0"/>
    <xf numFmtId="0" fontId="31" fillId="0" borderId="0">
      <alignment vertical="center"/>
      <protection/>
    </xf>
    <xf numFmtId="0" fontId="46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31" fillId="0" borderId="0">
      <alignment vertical="center"/>
      <protection/>
    </xf>
    <xf numFmtId="0" fontId="46" fillId="31" borderId="0" applyNumberFormat="0" applyBorder="0" applyAlignment="0" applyProtection="0"/>
    <xf numFmtId="0" fontId="49" fillId="32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top"/>
      <protection/>
    </xf>
    <xf numFmtId="0" fontId="31" fillId="0" borderId="0">
      <alignment/>
      <protection/>
    </xf>
    <xf numFmtId="0" fontId="31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 vertical="top"/>
      <protection/>
    </xf>
    <xf numFmtId="0" fontId="38" fillId="0" borderId="0">
      <alignment/>
      <protection/>
    </xf>
    <xf numFmtId="0" fontId="31" fillId="0" borderId="0">
      <alignment/>
      <protection/>
    </xf>
    <xf numFmtId="0" fontId="39" fillId="0" borderId="0">
      <alignment vertical="top"/>
      <protection/>
    </xf>
  </cellStyleXfs>
  <cellXfs count="87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3" fillId="33" borderId="0" xfId="0" applyFont="1" applyFill="1" applyAlignment="1">
      <alignment/>
    </xf>
    <xf numFmtId="0" fontId="4" fillId="33" borderId="0" xfId="86" applyFont="1" applyFill="1" applyAlignment="1">
      <alignment horizontal="center" vertical="center" wrapText="1"/>
      <protection/>
    </xf>
    <xf numFmtId="0" fontId="5" fillId="33" borderId="10" xfId="86" applyFont="1" applyFill="1" applyBorder="1" applyAlignment="1">
      <alignment horizontal="left" vertical="center"/>
      <protection/>
    </xf>
    <xf numFmtId="31" fontId="5" fillId="33" borderId="10" xfId="86" applyNumberFormat="1" applyFont="1" applyFill="1" applyBorder="1" applyAlignment="1">
      <alignment horizontal="center" vertical="center"/>
      <protection/>
    </xf>
    <xf numFmtId="0" fontId="6" fillId="33" borderId="11" xfId="86" applyFont="1" applyFill="1" applyBorder="1" applyAlignment="1">
      <alignment horizontal="center" vertical="center" wrapText="1"/>
      <protection/>
    </xf>
    <xf numFmtId="0" fontId="6" fillId="33" borderId="11" xfId="86" applyFont="1" applyFill="1" applyBorder="1" applyAlignment="1">
      <alignment horizontal="left" vertical="center" wrapText="1"/>
      <protection/>
    </xf>
    <xf numFmtId="0" fontId="6" fillId="33" borderId="12" xfId="86" applyFont="1" applyFill="1" applyBorder="1" applyAlignment="1">
      <alignment horizontal="center" vertical="center" wrapText="1"/>
      <protection/>
    </xf>
    <xf numFmtId="0" fontId="6" fillId="33" borderId="13" xfId="86" applyFont="1" applyFill="1" applyBorder="1" applyAlignment="1">
      <alignment horizontal="center" vertical="center" wrapText="1"/>
      <protection/>
    </xf>
    <xf numFmtId="0" fontId="6" fillId="33" borderId="14" xfId="86" applyFont="1" applyFill="1" applyBorder="1" applyAlignment="1">
      <alignment horizontal="center" vertical="center" wrapText="1"/>
      <protection/>
    </xf>
    <xf numFmtId="0" fontId="6" fillId="33" borderId="15" xfId="86" applyFont="1" applyFill="1" applyBorder="1" applyAlignment="1">
      <alignment horizontal="center" vertical="center" wrapText="1"/>
      <protection/>
    </xf>
    <xf numFmtId="0" fontId="6" fillId="33" borderId="15" xfId="86" applyFont="1" applyFill="1" applyBorder="1" applyAlignment="1">
      <alignment horizontal="left" vertical="center" wrapText="1"/>
      <protection/>
    </xf>
    <xf numFmtId="0" fontId="6" fillId="33" borderId="16" xfId="86" applyFont="1" applyFill="1" applyBorder="1" applyAlignment="1">
      <alignment horizontal="center" vertical="center" wrapText="1"/>
      <protection/>
    </xf>
    <xf numFmtId="0" fontId="6" fillId="33" borderId="0" xfId="86" applyFont="1" applyFill="1" applyAlignment="1">
      <alignment horizontal="center" vertical="center" wrapText="1"/>
      <protection/>
    </xf>
    <xf numFmtId="0" fontId="6" fillId="33" borderId="17" xfId="86" applyFont="1" applyFill="1" applyBorder="1" applyAlignment="1">
      <alignment horizontal="center" vertical="center" wrapText="1"/>
      <protection/>
    </xf>
    <xf numFmtId="0" fontId="6" fillId="33" borderId="18" xfId="86" applyFont="1" applyFill="1" applyBorder="1" applyAlignment="1">
      <alignment horizontal="center" vertical="center" wrapText="1"/>
      <protection/>
    </xf>
    <xf numFmtId="0" fontId="6" fillId="33" borderId="10" xfId="86" applyFont="1" applyFill="1" applyBorder="1" applyAlignment="1">
      <alignment horizontal="center" vertical="center" wrapText="1"/>
      <protection/>
    </xf>
    <xf numFmtId="0" fontId="6" fillId="33" borderId="19" xfId="86" applyFont="1" applyFill="1" applyBorder="1" applyAlignment="1">
      <alignment horizontal="center" vertical="center" wrapText="1"/>
      <protection/>
    </xf>
    <xf numFmtId="0" fontId="7" fillId="33" borderId="11" xfId="86" applyFont="1" applyFill="1" applyBorder="1" applyAlignment="1">
      <alignment horizontal="center" vertical="center" wrapText="1"/>
      <protection/>
    </xf>
    <xf numFmtId="0" fontId="6" fillId="33" borderId="20" xfId="86" applyFont="1" applyFill="1" applyBorder="1" applyAlignment="1">
      <alignment horizontal="center" vertical="center" wrapText="1"/>
      <protection/>
    </xf>
    <xf numFmtId="0" fontId="6" fillId="33" borderId="20" xfId="86" applyFont="1" applyFill="1" applyBorder="1" applyAlignment="1">
      <alignment horizontal="left" vertical="center" wrapText="1"/>
      <protection/>
    </xf>
    <xf numFmtId="0" fontId="7" fillId="33" borderId="20" xfId="86" applyFont="1" applyFill="1" applyBorder="1" applyAlignment="1">
      <alignment horizontal="center" vertical="center" wrapText="1"/>
      <protection/>
    </xf>
    <xf numFmtId="0" fontId="7" fillId="33" borderId="21" xfId="86" applyFont="1" applyFill="1" applyBorder="1" applyAlignment="1">
      <alignment horizontal="center" vertical="center"/>
      <protection/>
    </xf>
    <xf numFmtId="0" fontId="65" fillId="33" borderId="21" xfId="86" applyFont="1" applyFill="1" applyBorder="1" applyAlignment="1">
      <alignment horizontal="center" vertical="center"/>
      <protection/>
    </xf>
    <xf numFmtId="0" fontId="1" fillId="33" borderId="22" xfId="86" applyFont="1" applyFill="1" applyBorder="1" applyAlignment="1">
      <alignment horizontal="center" vertical="center"/>
      <protection/>
    </xf>
    <xf numFmtId="0" fontId="1" fillId="33" borderId="21" xfId="86" applyFont="1" applyFill="1" applyBorder="1" applyAlignment="1">
      <alignment horizontal="center" vertical="center" shrinkToFit="1"/>
      <protection/>
    </xf>
    <xf numFmtId="0" fontId="1" fillId="33" borderId="21" xfId="86" applyFont="1" applyFill="1" applyBorder="1" applyAlignment="1">
      <alignment horizontal="center" vertical="center"/>
      <protection/>
    </xf>
    <xf numFmtId="0" fontId="65" fillId="33" borderId="20" xfId="86" applyFont="1" applyFill="1" applyBorder="1" applyAlignment="1">
      <alignment horizontal="center" vertical="center" wrapText="1"/>
      <protection/>
    </xf>
    <xf numFmtId="0" fontId="1" fillId="33" borderId="18" xfId="86" applyFont="1" applyFill="1" applyBorder="1" applyAlignment="1">
      <alignment horizontal="center" vertical="center" wrapText="1"/>
      <protection/>
    </xf>
    <xf numFmtId="0" fontId="1" fillId="33" borderId="20" xfId="86" applyFont="1" applyFill="1" applyBorder="1" applyAlignment="1">
      <alignment horizontal="center" vertical="center" wrapText="1"/>
      <protection/>
    </xf>
    <xf numFmtId="0" fontId="1" fillId="33" borderId="21" xfId="0" applyFont="1" applyFill="1" applyBorder="1" applyAlignment="1">
      <alignment horizontal="center" vertical="center"/>
    </xf>
    <xf numFmtId="0" fontId="1" fillId="33" borderId="11" xfId="86" applyFont="1" applyFill="1" applyBorder="1" applyAlignment="1">
      <alignment horizontal="center" vertical="center"/>
      <protection/>
    </xf>
    <xf numFmtId="0" fontId="1" fillId="33" borderId="12" xfId="86" applyFont="1" applyFill="1" applyBorder="1" applyAlignment="1">
      <alignment horizontal="center" vertical="center"/>
      <protection/>
    </xf>
    <xf numFmtId="0" fontId="6" fillId="33" borderId="22" xfId="86" applyFont="1" applyFill="1" applyBorder="1" applyAlignment="1">
      <alignment horizontal="center" vertical="center" wrapText="1"/>
      <protection/>
    </xf>
    <xf numFmtId="0" fontId="6" fillId="33" borderId="23" xfId="86" applyFont="1" applyFill="1" applyBorder="1" applyAlignment="1">
      <alignment horizontal="center" vertical="center" wrapText="1"/>
      <protection/>
    </xf>
    <xf numFmtId="0" fontId="1" fillId="33" borderId="21" xfId="86" applyFont="1" applyFill="1" applyBorder="1" applyAlignment="1">
      <alignment horizontal="center" vertical="center" wrapText="1"/>
      <protection/>
    </xf>
    <xf numFmtId="0" fontId="6" fillId="33" borderId="21" xfId="86" applyFont="1" applyFill="1" applyBorder="1" applyAlignment="1">
      <alignment horizontal="center" vertical="center" wrapText="1"/>
      <protection/>
    </xf>
    <xf numFmtId="0" fontId="8" fillId="33" borderId="0" xfId="0" applyFont="1" applyFill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6" fillId="34" borderId="21" xfId="0" applyFont="1" applyFill="1" applyBorder="1" applyAlignment="1">
      <alignment horizontal="center"/>
    </xf>
    <xf numFmtId="0" fontId="66" fillId="33" borderId="21" xfId="0" applyFont="1" applyFill="1" applyBorder="1" applyAlignment="1">
      <alignment horizontal="center"/>
    </xf>
    <xf numFmtId="0" fontId="0" fillId="33" borderId="0" xfId="0" applyFont="1" applyFill="1" applyAlignment="1">
      <alignment vertical="center"/>
    </xf>
    <xf numFmtId="0" fontId="65" fillId="0" borderId="0" xfId="0" applyFont="1" applyAlignment="1">
      <alignment vertical="center"/>
    </xf>
    <xf numFmtId="0" fontId="6" fillId="33" borderId="21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/>
    </xf>
    <xf numFmtId="0" fontId="6" fillId="33" borderId="23" xfId="0" applyFont="1" applyFill="1" applyBorder="1" applyAlignment="1">
      <alignment horizontal="center" vertical="center" wrapText="1"/>
    </xf>
    <xf numFmtId="0" fontId="6" fillId="33" borderId="11" xfId="85" applyFont="1" applyFill="1" applyBorder="1" applyAlignment="1">
      <alignment horizontal="center" vertical="center" wrapText="1" shrinkToFit="1"/>
      <protection/>
    </xf>
    <xf numFmtId="57" fontId="6" fillId="33" borderId="21" xfId="0" applyNumberFormat="1" applyFont="1" applyFill="1" applyBorder="1" applyAlignment="1">
      <alignment horizontal="center" vertical="center" wrapText="1"/>
    </xf>
    <xf numFmtId="0" fontId="6" fillId="33" borderId="20" xfId="85" applyFont="1" applyFill="1" applyBorder="1" applyAlignment="1">
      <alignment horizontal="center" vertical="center" wrapText="1" shrinkToFit="1"/>
      <protection/>
    </xf>
    <xf numFmtId="0" fontId="7" fillId="33" borderId="20" xfId="85" applyFont="1" applyFill="1" applyBorder="1" applyAlignment="1">
      <alignment horizontal="center" vertical="center" shrinkToFit="1"/>
      <protection/>
    </xf>
    <xf numFmtId="176" fontId="7" fillId="33" borderId="21" xfId="85" applyNumberFormat="1" applyFont="1" applyFill="1" applyBorder="1" applyAlignment="1">
      <alignment horizontal="center" vertical="center" shrinkToFit="1"/>
      <protection/>
    </xf>
    <xf numFmtId="0" fontId="12" fillId="33" borderId="20" xfId="85" applyFont="1" applyFill="1" applyBorder="1" applyAlignment="1">
      <alignment horizontal="center" vertical="center" shrinkToFit="1"/>
      <protection/>
    </xf>
    <xf numFmtId="176" fontId="12" fillId="33" borderId="21" xfId="85" applyNumberFormat="1" applyFont="1" applyFill="1" applyBorder="1" applyAlignment="1">
      <alignment horizontal="center" vertical="center" shrinkToFit="1"/>
      <protection/>
    </xf>
    <xf numFmtId="0" fontId="7" fillId="33" borderId="2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3" fillId="0" borderId="0" xfId="77" applyFont="1" applyAlignment="1">
      <alignment horizontal="center" vertical="center" wrapText="1"/>
      <protection/>
    </xf>
    <xf numFmtId="0" fontId="14" fillId="0" borderId="0" xfId="77" applyFont="1" applyAlignment="1">
      <alignment horizontal="center" vertical="center" wrapText="1"/>
      <protection/>
    </xf>
    <xf numFmtId="0" fontId="15" fillId="0" borderId="0" xfId="77" applyFont="1" applyAlignment="1">
      <alignment horizontal="center" vertical="center"/>
      <protection/>
    </xf>
    <xf numFmtId="0" fontId="11" fillId="0" borderId="10" xfId="77" applyFont="1" applyBorder="1" applyAlignment="1">
      <alignment horizontal="left" vertical="center"/>
      <protection/>
    </xf>
    <xf numFmtId="0" fontId="11" fillId="0" borderId="10" xfId="77" applyFont="1" applyBorder="1" applyAlignment="1">
      <alignment horizontal="center" vertical="center"/>
      <protection/>
    </xf>
    <xf numFmtId="0" fontId="11" fillId="0" borderId="21" xfId="77" applyFont="1" applyBorder="1" applyAlignment="1">
      <alignment horizontal="center" vertical="center" wrapText="1"/>
      <protection/>
    </xf>
    <xf numFmtId="0" fontId="11" fillId="0" borderId="0" xfId="77" applyFont="1" applyAlignment="1">
      <alignment horizontal="center" vertical="center"/>
      <protection/>
    </xf>
    <xf numFmtId="0" fontId="16" fillId="0" borderId="21" xfId="77" applyFont="1" applyBorder="1" applyAlignment="1">
      <alignment horizontal="center" vertical="center" wrapText="1"/>
      <protection/>
    </xf>
    <xf numFmtId="0" fontId="11" fillId="0" borderId="22" xfId="77" applyFont="1" applyBorder="1" applyAlignment="1">
      <alignment horizontal="center" vertical="center" wrapText="1"/>
      <protection/>
    </xf>
    <xf numFmtId="0" fontId="11" fillId="0" borderId="24" xfId="77" applyFont="1" applyBorder="1" applyAlignment="1">
      <alignment horizontal="center" vertical="center" wrapText="1"/>
      <protection/>
    </xf>
    <xf numFmtId="0" fontId="11" fillId="0" borderId="23" xfId="77" applyFont="1" applyBorder="1" applyAlignment="1">
      <alignment horizontal="center" vertical="center" wrapText="1"/>
      <protection/>
    </xf>
    <xf numFmtId="176" fontId="11" fillId="0" borderId="21" xfId="85" applyNumberFormat="1" applyFont="1" applyBorder="1" applyAlignment="1">
      <alignment horizontal="center" vertical="center" shrinkToFit="1"/>
      <protection/>
    </xf>
    <xf numFmtId="0" fontId="15" fillId="0" borderId="21" xfId="77" applyFont="1" applyBorder="1" applyAlignment="1">
      <alignment horizontal="center" vertical="center" wrapText="1"/>
      <protection/>
    </xf>
    <xf numFmtId="0" fontId="11" fillId="0" borderId="20" xfId="85" applyFont="1" applyBorder="1" applyAlignment="1">
      <alignment horizontal="center" vertical="center" shrinkToFit="1"/>
      <protection/>
    </xf>
    <xf numFmtId="0" fontId="2" fillId="0" borderId="21" xfId="0" applyFont="1" applyBorder="1" applyAlignment="1">
      <alignment/>
    </xf>
    <xf numFmtId="0" fontId="11" fillId="0" borderId="21" xfId="85" applyFont="1" applyBorder="1" applyAlignment="1">
      <alignment horizontal="center" vertical="center" shrinkToFit="1"/>
      <protection/>
    </xf>
    <xf numFmtId="0" fontId="17" fillId="0" borderId="21" xfId="77" applyFont="1" applyBorder="1" applyAlignment="1">
      <alignment horizontal="center" vertical="center" wrapText="1"/>
      <protection/>
    </xf>
    <xf numFmtId="0" fontId="18" fillId="0" borderId="22" xfId="77" applyFont="1" applyBorder="1" applyAlignment="1">
      <alignment horizontal="center" vertical="center" wrapText="1"/>
      <protection/>
    </xf>
    <xf numFmtId="0" fontId="19" fillId="0" borderId="24" xfId="77" applyFont="1" applyBorder="1" applyAlignment="1">
      <alignment horizontal="center" vertical="center" wrapText="1"/>
      <protection/>
    </xf>
    <xf numFmtId="0" fontId="17" fillId="0" borderId="21" xfId="77" applyFont="1" applyBorder="1" applyAlignment="1">
      <alignment horizontal="center" vertical="center"/>
      <protection/>
    </xf>
    <xf numFmtId="0" fontId="11" fillId="0" borderId="13" xfId="77" applyFont="1" applyBorder="1" applyAlignment="1">
      <alignment horizontal="center" vertical="center" wrapText="1"/>
      <protection/>
    </xf>
    <xf numFmtId="0" fontId="11" fillId="0" borderId="0" xfId="77" applyFont="1" applyAlignment="1">
      <alignment horizontal="center" vertical="center" wrapText="1"/>
      <protection/>
    </xf>
    <xf numFmtId="0" fontId="11" fillId="0" borderId="0" xfId="77" applyFont="1">
      <alignment vertical="center"/>
      <protection/>
    </xf>
    <xf numFmtId="0" fontId="16" fillId="0" borderId="0" xfId="77" applyFont="1" applyAlignment="1">
      <alignment horizontal="left" vertical="center"/>
      <protection/>
    </xf>
    <xf numFmtId="0" fontId="11" fillId="0" borderId="0" xfId="77" applyFont="1" applyAlignment="1">
      <alignment horizontal="left" vertical="center"/>
      <protection/>
    </xf>
  </cellXfs>
  <cellStyles count="7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常规 21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11" xfId="70"/>
    <cellStyle name="常规 13" xfId="71"/>
    <cellStyle name="常规 14" xfId="72"/>
    <cellStyle name="常规 17" xfId="73"/>
    <cellStyle name="常规 22" xfId="74"/>
    <cellStyle name="常规 18" xfId="75"/>
    <cellStyle name="常规 19" xfId="76"/>
    <cellStyle name="常规 2" xfId="77"/>
    <cellStyle name="常规 2 17" xfId="78"/>
    <cellStyle name="常规 20" xfId="79"/>
    <cellStyle name="常规 3" xfId="80"/>
    <cellStyle name="常规 4" xfId="81"/>
    <cellStyle name="常规 5" xfId="82"/>
    <cellStyle name="常规 8" xfId="83"/>
    <cellStyle name="常规 9" xfId="84"/>
    <cellStyle name="常规_2009年乡镇业务费调度表" xfId="85"/>
    <cellStyle name="常规_彭水县2013年农村五保供养汇总表" xfId="86"/>
    <cellStyle name="常规_Sheet1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95250</xdr:rowOff>
    </xdr:from>
    <xdr:to>
      <xdr:col>1</xdr:col>
      <xdr:colOff>409575</xdr:colOff>
      <xdr:row>4</xdr:row>
      <xdr:rowOff>123825</xdr:rowOff>
    </xdr:to>
    <xdr:sp>
      <xdr:nvSpPr>
        <xdr:cNvPr id="1" name="TextBox 15"/>
        <xdr:cNvSpPr txBox="1">
          <a:spLocks noChangeArrowheads="1"/>
        </xdr:cNvSpPr>
      </xdr:nvSpPr>
      <xdr:spPr>
        <a:xfrm>
          <a:off x="466725" y="1143000"/>
          <a:ext cx="409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身</a:t>
          </a:r>
        </a:p>
      </xdr:txBody>
    </xdr:sp>
    <xdr:clientData/>
  </xdr:twoCellAnchor>
  <xdr:twoCellAnchor>
    <xdr:from>
      <xdr:col>1</xdr:col>
      <xdr:colOff>180975</xdr:colOff>
      <xdr:row>4</xdr:row>
      <xdr:rowOff>85725</xdr:rowOff>
    </xdr:from>
    <xdr:to>
      <xdr:col>1</xdr:col>
      <xdr:colOff>504825</xdr:colOff>
      <xdr:row>5</xdr:row>
      <xdr:rowOff>95250</xdr:rowOff>
    </xdr:to>
    <xdr:sp>
      <xdr:nvSpPr>
        <xdr:cNvPr id="2" name="TextBox 16"/>
        <xdr:cNvSpPr txBox="1">
          <a:spLocks noChangeArrowheads="1"/>
        </xdr:cNvSpPr>
      </xdr:nvSpPr>
      <xdr:spPr>
        <a:xfrm>
          <a:off x="647700" y="1304925"/>
          <a:ext cx="3238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份</a:t>
          </a:r>
        </a:p>
      </xdr:txBody>
    </xdr:sp>
    <xdr:clientData/>
  </xdr:twoCellAnchor>
  <xdr:twoCellAnchor>
    <xdr:from>
      <xdr:col>1</xdr:col>
      <xdr:colOff>428625</xdr:colOff>
      <xdr:row>5</xdr:row>
      <xdr:rowOff>28575</xdr:rowOff>
    </xdr:from>
    <xdr:to>
      <xdr:col>1</xdr:col>
      <xdr:colOff>647700</xdr:colOff>
      <xdr:row>7</xdr:row>
      <xdr:rowOff>0</xdr:rowOff>
    </xdr:to>
    <xdr:sp>
      <xdr:nvSpPr>
        <xdr:cNvPr id="3" name="TextBox 17"/>
        <xdr:cNvSpPr txBox="1">
          <a:spLocks noChangeArrowheads="1"/>
        </xdr:cNvSpPr>
      </xdr:nvSpPr>
      <xdr:spPr>
        <a:xfrm>
          <a:off x="895350" y="1419225"/>
          <a:ext cx="2190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类</a:t>
          </a:r>
        </a:p>
      </xdr:txBody>
    </xdr:sp>
    <xdr:clientData/>
  </xdr:twoCellAnchor>
  <xdr:twoCellAnchor>
    <xdr:from>
      <xdr:col>1</xdr:col>
      <xdr:colOff>609600</xdr:colOff>
      <xdr:row>7</xdr:row>
      <xdr:rowOff>0</xdr:rowOff>
    </xdr:from>
    <xdr:to>
      <xdr:col>1</xdr:col>
      <xdr:colOff>847725</xdr:colOff>
      <xdr:row>7</xdr:row>
      <xdr:rowOff>0</xdr:rowOff>
    </xdr:to>
    <xdr:sp>
      <xdr:nvSpPr>
        <xdr:cNvPr id="4" name="TextBox 18"/>
        <xdr:cNvSpPr txBox="1">
          <a:spLocks noChangeArrowheads="1"/>
        </xdr:cNvSpPr>
      </xdr:nvSpPr>
      <xdr:spPr>
        <a:xfrm>
          <a:off x="1076325" y="1685925"/>
          <a:ext cx="238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别</a:t>
          </a:r>
        </a:p>
      </xdr:txBody>
    </xdr:sp>
    <xdr:clientData/>
  </xdr:twoCellAnchor>
  <xdr:twoCellAnchor>
    <xdr:from>
      <xdr:col>1</xdr:col>
      <xdr:colOff>533400</xdr:colOff>
      <xdr:row>3</xdr:row>
      <xdr:rowOff>28575</xdr:rowOff>
    </xdr:from>
    <xdr:to>
      <xdr:col>1</xdr:col>
      <xdr:colOff>752475</xdr:colOff>
      <xdr:row>4</xdr:row>
      <xdr:rowOff>38100</xdr:rowOff>
    </xdr:to>
    <xdr:sp>
      <xdr:nvSpPr>
        <xdr:cNvPr id="5" name="TextBox 19"/>
        <xdr:cNvSpPr txBox="1">
          <a:spLocks noChangeArrowheads="1"/>
        </xdr:cNvSpPr>
      </xdr:nvSpPr>
      <xdr:spPr>
        <a:xfrm>
          <a:off x="1000125" y="1076325"/>
          <a:ext cx="2190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补</a:t>
          </a:r>
        </a:p>
      </xdr:txBody>
    </xdr:sp>
    <xdr:clientData/>
  </xdr:twoCellAnchor>
  <xdr:twoCellAnchor>
    <xdr:from>
      <xdr:col>1</xdr:col>
      <xdr:colOff>714375</xdr:colOff>
      <xdr:row>3</xdr:row>
      <xdr:rowOff>104775</xdr:rowOff>
    </xdr:from>
    <xdr:to>
      <xdr:col>1</xdr:col>
      <xdr:colOff>904875</xdr:colOff>
      <xdr:row>4</xdr:row>
      <xdr:rowOff>95250</xdr:rowOff>
    </xdr:to>
    <xdr:sp>
      <xdr:nvSpPr>
        <xdr:cNvPr id="6" name="TextBox 20"/>
        <xdr:cNvSpPr txBox="1">
          <a:spLocks noChangeArrowheads="1"/>
        </xdr:cNvSpPr>
      </xdr:nvSpPr>
      <xdr:spPr>
        <a:xfrm>
          <a:off x="1181100" y="1152525"/>
          <a:ext cx="190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贴</a:t>
          </a:r>
        </a:p>
      </xdr:txBody>
    </xdr:sp>
    <xdr:clientData/>
  </xdr:twoCellAnchor>
  <xdr:twoCellAnchor>
    <xdr:from>
      <xdr:col>1</xdr:col>
      <xdr:colOff>895350</xdr:colOff>
      <xdr:row>4</xdr:row>
      <xdr:rowOff>47625</xdr:rowOff>
    </xdr:from>
    <xdr:to>
      <xdr:col>1</xdr:col>
      <xdr:colOff>1114425</xdr:colOff>
      <xdr:row>6</xdr:row>
      <xdr:rowOff>85725</xdr:rowOff>
    </xdr:to>
    <xdr:sp>
      <xdr:nvSpPr>
        <xdr:cNvPr id="7" name="TextBox 21"/>
        <xdr:cNvSpPr txBox="1">
          <a:spLocks noChangeArrowheads="1"/>
        </xdr:cNvSpPr>
      </xdr:nvSpPr>
      <xdr:spPr>
        <a:xfrm>
          <a:off x="1362075" y="1266825"/>
          <a:ext cx="2190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类</a:t>
          </a:r>
        </a:p>
      </xdr:txBody>
    </xdr:sp>
    <xdr:clientData/>
  </xdr:twoCellAnchor>
  <xdr:twoCellAnchor>
    <xdr:from>
      <xdr:col>1</xdr:col>
      <xdr:colOff>952500</xdr:colOff>
      <xdr:row>6</xdr:row>
      <xdr:rowOff>142875</xdr:rowOff>
    </xdr:from>
    <xdr:to>
      <xdr:col>1</xdr:col>
      <xdr:colOff>1181100</xdr:colOff>
      <xdr:row>7</xdr:row>
      <xdr:rowOff>0</xdr:rowOff>
    </xdr:to>
    <xdr:sp>
      <xdr:nvSpPr>
        <xdr:cNvPr id="8" name="TextBox 22"/>
        <xdr:cNvSpPr txBox="1">
          <a:spLocks noChangeArrowheads="1"/>
        </xdr:cNvSpPr>
      </xdr:nvSpPr>
      <xdr:spPr>
        <a:xfrm>
          <a:off x="1419225" y="1657350"/>
          <a:ext cx="22860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别</a:t>
          </a:r>
        </a:p>
      </xdr:txBody>
    </xdr:sp>
    <xdr:clientData/>
  </xdr:twoCellAnchor>
  <xdr:twoCellAnchor>
    <xdr:from>
      <xdr:col>1</xdr:col>
      <xdr:colOff>66675</xdr:colOff>
      <xdr:row>6</xdr:row>
      <xdr:rowOff>85725</xdr:rowOff>
    </xdr:from>
    <xdr:to>
      <xdr:col>1</xdr:col>
      <xdr:colOff>304800</xdr:colOff>
      <xdr:row>7</xdr:row>
      <xdr:rowOff>123825</xdr:rowOff>
    </xdr:to>
    <xdr:sp>
      <xdr:nvSpPr>
        <xdr:cNvPr id="9" name="TextBox 23"/>
        <xdr:cNvSpPr txBox="1">
          <a:spLocks noChangeArrowheads="1"/>
        </xdr:cNvSpPr>
      </xdr:nvSpPr>
      <xdr:spPr>
        <a:xfrm>
          <a:off x="533400" y="1600200"/>
          <a:ext cx="2381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乡</a:t>
          </a:r>
        </a:p>
      </xdr:txBody>
    </xdr:sp>
    <xdr:clientData/>
  </xdr:twoCellAnchor>
  <xdr:twoCellAnchor>
    <xdr:from>
      <xdr:col>1</xdr:col>
      <xdr:colOff>390525</xdr:colOff>
      <xdr:row>6</xdr:row>
      <xdr:rowOff>161925</xdr:rowOff>
    </xdr:from>
    <xdr:to>
      <xdr:col>1</xdr:col>
      <xdr:colOff>628650</xdr:colOff>
      <xdr:row>8</xdr:row>
      <xdr:rowOff>0</xdr:rowOff>
    </xdr:to>
    <xdr:sp>
      <xdr:nvSpPr>
        <xdr:cNvPr id="10" name="TextBox 24"/>
        <xdr:cNvSpPr txBox="1">
          <a:spLocks noChangeArrowheads="1"/>
        </xdr:cNvSpPr>
      </xdr:nvSpPr>
      <xdr:spPr>
        <a:xfrm>
          <a:off x="857250" y="1676400"/>
          <a:ext cx="2381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镇</a:t>
          </a:r>
        </a:p>
      </xdr:txBody>
    </xdr:sp>
    <xdr:clientData/>
  </xdr:twoCellAnchor>
  <xdr:twoCellAnchor>
    <xdr:from>
      <xdr:col>1</xdr:col>
      <xdr:colOff>314325</xdr:colOff>
      <xdr:row>3</xdr:row>
      <xdr:rowOff>9525</xdr:rowOff>
    </xdr:from>
    <xdr:to>
      <xdr:col>2</xdr:col>
      <xdr:colOff>9525</xdr:colOff>
      <xdr:row>8</xdr:row>
      <xdr:rowOff>0</xdr:rowOff>
    </xdr:to>
    <xdr:sp>
      <xdr:nvSpPr>
        <xdr:cNvPr id="11" name="Line 25"/>
        <xdr:cNvSpPr>
          <a:spLocks/>
        </xdr:cNvSpPr>
      </xdr:nvSpPr>
      <xdr:spPr>
        <a:xfrm>
          <a:off x="781050" y="1057275"/>
          <a:ext cx="102870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114300</xdr:rowOff>
    </xdr:from>
    <xdr:to>
      <xdr:col>1</xdr:col>
      <xdr:colOff>1323975</xdr:colOff>
      <xdr:row>7</xdr:row>
      <xdr:rowOff>180975</xdr:rowOff>
    </xdr:to>
    <xdr:sp>
      <xdr:nvSpPr>
        <xdr:cNvPr id="12" name="Line 26"/>
        <xdr:cNvSpPr>
          <a:spLocks/>
        </xdr:cNvSpPr>
      </xdr:nvSpPr>
      <xdr:spPr>
        <a:xfrm>
          <a:off x="466725" y="1504950"/>
          <a:ext cx="13239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1057275</xdr:colOff>
      <xdr:row>5</xdr:row>
      <xdr:rowOff>38100</xdr:rowOff>
    </xdr:from>
    <xdr:to>
      <xdr:col>1</xdr:col>
      <xdr:colOff>1257300</xdr:colOff>
      <xdr:row>6</xdr:row>
      <xdr:rowOff>104775</xdr:rowOff>
    </xdr:to>
    <xdr:sp>
      <xdr:nvSpPr>
        <xdr:cNvPr id="13" name="TextBox 27"/>
        <xdr:cNvSpPr txBox="1">
          <a:spLocks noChangeArrowheads="1"/>
        </xdr:cNvSpPr>
      </xdr:nvSpPr>
      <xdr:spPr>
        <a:xfrm>
          <a:off x="1524000" y="1428750"/>
          <a:ext cx="2000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别</a:t>
          </a:r>
        </a:p>
      </xdr:txBody>
    </xdr:sp>
    <xdr:clientData/>
  </xdr:twoCellAnchor>
  <xdr:twoCellAnchor>
    <xdr:from>
      <xdr:col>1</xdr:col>
      <xdr:colOff>647700</xdr:colOff>
      <xdr:row>5</xdr:row>
      <xdr:rowOff>95250</xdr:rowOff>
    </xdr:from>
    <xdr:to>
      <xdr:col>1</xdr:col>
      <xdr:colOff>838200</xdr:colOff>
      <xdr:row>6</xdr:row>
      <xdr:rowOff>161925</xdr:rowOff>
    </xdr:to>
    <xdr:sp>
      <xdr:nvSpPr>
        <xdr:cNvPr id="14" name="TextBox 28"/>
        <xdr:cNvSpPr txBox="1">
          <a:spLocks noChangeArrowheads="1"/>
        </xdr:cNvSpPr>
      </xdr:nvSpPr>
      <xdr:spPr>
        <a:xfrm>
          <a:off x="1114425" y="1485900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zoomScaleSheetLayoutView="100" workbookViewId="0" topLeftCell="A1">
      <selection activeCell="H46" sqref="H46"/>
    </sheetView>
  </sheetViews>
  <sheetFormatPr defaultColWidth="9.00390625" defaultRowHeight="13.5"/>
  <cols>
    <col min="1" max="1" width="16.375" style="61" customWidth="1"/>
    <col min="2" max="2" width="5.00390625" style="61" customWidth="1"/>
    <col min="3" max="3" width="13.25390625" style="61" customWidth="1"/>
    <col min="4" max="4" width="11.00390625" style="61" customWidth="1"/>
    <col min="5" max="5" width="31.50390625" style="61" customWidth="1"/>
    <col min="6" max="6" width="11.50390625" style="61" customWidth="1"/>
  </cols>
  <sheetData>
    <row r="1" spans="1:6" ht="32.25" customHeight="1">
      <c r="A1" s="62" t="s">
        <v>0</v>
      </c>
      <c r="B1" s="63"/>
      <c r="C1" s="63"/>
      <c r="D1" s="63"/>
      <c r="E1" s="63"/>
      <c r="F1" s="63"/>
    </row>
    <row r="2" spans="1:6" ht="15" customHeight="1">
      <c r="A2" s="64" t="s">
        <v>1</v>
      </c>
      <c r="B2" s="64"/>
      <c r="C2" s="64"/>
      <c r="D2" s="64"/>
      <c r="E2" s="64"/>
      <c r="F2" s="64"/>
    </row>
    <row r="3" spans="1:6" ht="15" customHeight="1">
      <c r="A3" s="65" t="s">
        <v>2</v>
      </c>
      <c r="B3" s="65"/>
      <c r="C3" s="66"/>
      <c r="D3" s="66"/>
      <c r="E3" s="66"/>
      <c r="F3" s="66"/>
    </row>
    <row r="4" spans="1:6" ht="15" customHeight="1">
      <c r="A4" s="67" t="s">
        <v>3</v>
      </c>
      <c r="B4" s="67" t="s">
        <v>4</v>
      </c>
      <c r="C4" s="67" t="s">
        <v>5</v>
      </c>
      <c r="D4" s="67" t="s">
        <v>6</v>
      </c>
      <c r="E4" s="67" t="s">
        <v>7</v>
      </c>
      <c r="F4" s="67" t="s">
        <v>8</v>
      </c>
    </row>
    <row r="5" spans="1:6" ht="15" customHeight="1">
      <c r="A5" s="67" t="s">
        <v>9</v>
      </c>
      <c r="B5" s="67"/>
      <c r="C5" s="67">
        <v>303001</v>
      </c>
      <c r="D5" s="68">
        <f>F47*1</f>
        <v>155400</v>
      </c>
      <c r="E5" s="69" t="s">
        <v>10</v>
      </c>
      <c r="F5" s="67"/>
    </row>
    <row r="6" spans="1:6" ht="15" customHeight="1">
      <c r="A6" s="70" t="s">
        <v>11</v>
      </c>
      <c r="B6" s="71"/>
      <c r="C6" s="71"/>
      <c r="D6" s="71"/>
      <c r="E6" s="71"/>
      <c r="F6" s="72"/>
    </row>
    <row r="7" spans="1:6" ht="15" customHeight="1">
      <c r="A7" s="67" t="s">
        <v>12</v>
      </c>
      <c r="B7" s="67" t="s">
        <v>4</v>
      </c>
      <c r="C7" s="67" t="s">
        <v>5</v>
      </c>
      <c r="D7" s="67" t="s">
        <v>6</v>
      </c>
      <c r="E7" s="67" t="s">
        <v>7</v>
      </c>
      <c r="F7" s="69" t="s">
        <v>13</v>
      </c>
    </row>
    <row r="8" spans="1:6" ht="15" customHeight="1">
      <c r="A8" s="73" t="s">
        <v>14</v>
      </c>
      <c r="B8" s="74"/>
      <c r="C8" s="75">
        <v>705001</v>
      </c>
      <c r="D8" s="75">
        <f>VLOOKUP(C8:C46,'拨付表'!A6:F44,4,FALSE)</f>
        <v>8200</v>
      </c>
      <c r="E8" s="69" t="s">
        <v>10</v>
      </c>
      <c r="F8" s="67"/>
    </row>
    <row r="9" spans="1:6" ht="15" customHeight="1">
      <c r="A9" s="73" t="s">
        <v>15</v>
      </c>
      <c r="B9" s="74"/>
      <c r="C9" s="75">
        <v>705002</v>
      </c>
      <c r="D9" s="75">
        <f>VLOOKUP(C9:C47,'拨付表'!A7:F45,4,FALSE)</f>
        <v>12200</v>
      </c>
      <c r="E9" s="69" t="s">
        <v>10</v>
      </c>
      <c r="F9" s="67"/>
    </row>
    <row r="10" spans="1:6" ht="15" customHeight="1">
      <c r="A10" s="73" t="s">
        <v>16</v>
      </c>
      <c r="B10" s="74"/>
      <c r="C10" s="75">
        <v>705103</v>
      </c>
      <c r="D10" s="75">
        <f>VLOOKUP(C10:C48,'拨付表'!A8:F46,4,FALSE)</f>
        <v>6400</v>
      </c>
      <c r="E10" s="69" t="s">
        <v>10</v>
      </c>
      <c r="F10" s="67"/>
    </row>
    <row r="11" spans="1:6" ht="15" customHeight="1">
      <c r="A11" s="73" t="s">
        <v>17</v>
      </c>
      <c r="B11" s="74"/>
      <c r="C11" s="75">
        <v>705108</v>
      </c>
      <c r="D11" s="75">
        <f>VLOOKUP(C11:C49,'拨付表'!A9:F47,4,FALSE)</f>
        <v>2800</v>
      </c>
      <c r="E11" s="69" t="s">
        <v>10</v>
      </c>
      <c r="F11" s="67"/>
    </row>
    <row r="12" spans="1:6" ht="15" customHeight="1">
      <c r="A12" s="73" t="s">
        <v>18</v>
      </c>
      <c r="B12" s="74"/>
      <c r="C12" s="75">
        <v>705110</v>
      </c>
      <c r="D12" s="75">
        <f>VLOOKUP(C12:C50,'拨付表'!A10:F48,4,FALSE)</f>
        <v>1200</v>
      </c>
      <c r="E12" s="69" t="s">
        <v>10</v>
      </c>
      <c r="F12" s="67"/>
    </row>
    <row r="13" spans="1:6" ht="15" customHeight="1">
      <c r="A13" s="73" t="s">
        <v>19</v>
      </c>
      <c r="B13" s="74"/>
      <c r="C13" s="75">
        <v>705003</v>
      </c>
      <c r="D13" s="75">
        <f>VLOOKUP(C13:C51,'拨付表'!A11:F49,4,FALSE)</f>
        <v>11000</v>
      </c>
      <c r="E13" s="69" t="s">
        <v>10</v>
      </c>
      <c r="F13" s="67"/>
    </row>
    <row r="14" spans="1:6" ht="15" customHeight="1">
      <c r="A14" s="73" t="s">
        <v>20</v>
      </c>
      <c r="B14" s="74"/>
      <c r="C14" s="75">
        <v>705201</v>
      </c>
      <c r="D14" s="75">
        <f>VLOOKUP(C14:C52,'拨付表'!A12:F50,4,FALSE)</f>
        <v>400</v>
      </c>
      <c r="E14" s="69" t="s">
        <v>10</v>
      </c>
      <c r="F14" s="67"/>
    </row>
    <row r="15" spans="1:6" ht="15" customHeight="1">
      <c r="A15" s="73" t="s">
        <v>21</v>
      </c>
      <c r="B15" s="74"/>
      <c r="C15" s="75">
        <v>705111</v>
      </c>
      <c r="D15" s="75">
        <f>VLOOKUP(C15:C53,'拨付表'!A13:F51,4,FALSE)</f>
        <v>1600</v>
      </c>
      <c r="E15" s="69" t="s">
        <v>10</v>
      </c>
      <c r="F15" s="67"/>
    </row>
    <row r="16" spans="1:6" ht="15" customHeight="1">
      <c r="A16" s="73" t="s">
        <v>22</v>
      </c>
      <c r="B16" s="74"/>
      <c r="C16" s="75">
        <v>705202</v>
      </c>
      <c r="D16" s="75">
        <f>VLOOKUP(C16:C54,'拨付表'!A14:F52,4,FALSE)</f>
        <v>1200</v>
      </c>
      <c r="E16" s="69" t="s">
        <v>10</v>
      </c>
      <c r="F16" s="67"/>
    </row>
    <row r="17" spans="1:6" ht="15" customHeight="1">
      <c r="A17" s="73" t="s">
        <v>23</v>
      </c>
      <c r="B17" s="74"/>
      <c r="C17" s="75">
        <v>705102</v>
      </c>
      <c r="D17" s="75">
        <f>VLOOKUP(C17:C55,'拨付表'!A15:F53,4,FALSE)</f>
        <v>6200</v>
      </c>
      <c r="E17" s="69" t="s">
        <v>10</v>
      </c>
      <c r="F17" s="67"/>
    </row>
    <row r="18" spans="1:6" ht="15" customHeight="1">
      <c r="A18" s="73" t="s">
        <v>24</v>
      </c>
      <c r="B18" s="74"/>
      <c r="C18" s="75">
        <v>705109</v>
      </c>
      <c r="D18" s="75">
        <f>VLOOKUP(C18:C56,'拨付表'!A16:F54,4,FALSE)</f>
        <v>6400</v>
      </c>
      <c r="E18" s="69" t="s">
        <v>10</v>
      </c>
      <c r="F18" s="67"/>
    </row>
    <row r="19" spans="1:6" ht="15" customHeight="1">
      <c r="A19" s="73" t="s">
        <v>25</v>
      </c>
      <c r="B19" s="74"/>
      <c r="C19" s="75">
        <v>705208</v>
      </c>
      <c r="D19" s="75">
        <f>VLOOKUP(C19:C57,'拨付表'!A17:F55,4,FALSE)</f>
        <v>4200</v>
      </c>
      <c r="E19" s="69" t="s">
        <v>10</v>
      </c>
      <c r="F19" s="67"/>
    </row>
    <row r="20" spans="1:6" ht="15" customHeight="1">
      <c r="A20" s="73" t="s">
        <v>26</v>
      </c>
      <c r="B20" s="74"/>
      <c r="C20" s="75">
        <v>705209</v>
      </c>
      <c r="D20" s="75">
        <f>VLOOKUP(C20:C58,'拨付表'!A18:F56,4,FALSE)</f>
        <v>4600</v>
      </c>
      <c r="E20" s="69" t="s">
        <v>10</v>
      </c>
      <c r="F20" s="67"/>
    </row>
    <row r="21" spans="1:6" ht="15" customHeight="1">
      <c r="A21" s="73" t="s">
        <v>27</v>
      </c>
      <c r="B21" s="74"/>
      <c r="C21" s="75">
        <v>705207</v>
      </c>
      <c r="D21" s="75">
        <f>VLOOKUP(C21:C59,'拨付表'!A19:F57,4,FALSE)</f>
        <v>2400</v>
      </c>
      <c r="E21" s="69" t="s">
        <v>10</v>
      </c>
      <c r="F21" s="67"/>
    </row>
    <row r="22" spans="1:6" ht="15" customHeight="1">
      <c r="A22" s="73" t="s">
        <v>28</v>
      </c>
      <c r="B22" s="74"/>
      <c r="C22" s="75">
        <v>705211</v>
      </c>
      <c r="D22" s="75">
        <f>VLOOKUP(C22:C60,'拨付表'!A20:F58,4,FALSE)</f>
        <v>5400</v>
      </c>
      <c r="E22" s="69" t="s">
        <v>10</v>
      </c>
      <c r="F22" s="67"/>
    </row>
    <row r="23" spans="1:6" ht="15" customHeight="1">
      <c r="A23" s="73" t="s">
        <v>29</v>
      </c>
      <c r="B23" s="74"/>
      <c r="C23" s="75">
        <v>705210</v>
      </c>
      <c r="D23" s="75">
        <f>VLOOKUP(C23:C61,'拨付表'!A21:F59,4,FALSE)</f>
        <v>6600</v>
      </c>
      <c r="E23" s="69" t="s">
        <v>10</v>
      </c>
      <c r="F23" s="67"/>
    </row>
    <row r="24" spans="1:6" ht="15" customHeight="1">
      <c r="A24" s="73" t="s">
        <v>30</v>
      </c>
      <c r="B24" s="74"/>
      <c r="C24" s="75">
        <v>705107</v>
      </c>
      <c r="D24" s="75">
        <f>VLOOKUP(C24:C62,'拨付表'!A22:F60,4,FALSE)</f>
        <v>4800</v>
      </c>
      <c r="E24" s="69" t="s">
        <v>10</v>
      </c>
      <c r="F24" s="67"/>
    </row>
    <row r="25" spans="1:6" ht="15" customHeight="1">
      <c r="A25" s="73" t="s">
        <v>31</v>
      </c>
      <c r="B25" s="74"/>
      <c r="C25" s="75">
        <v>705205</v>
      </c>
      <c r="D25" s="75">
        <f>VLOOKUP(C25:C63,'拨付表'!A23:F61,4,FALSE)</f>
        <v>800</v>
      </c>
      <c r="E25" s="69" t="s">
        <v>10</v>
      </c>
      <c r="F25" s="67"/>
    </row>
    <row r="26" spans="1:6" ht="15" customHeight="1">
      <c r="A26" s="73" t="s">
        <v>32</v>
      </c>
      <c r="B26" s="74"/>
      <c r="C26" s="75">
        <v>705206</v>
      </c>
      <c r="D26" s="75">
        <f>VLOOKUP(C26:C64,'拨付表'!A24:F62,4,FALSE)</f>
        <v>5600</v>
      </c>
      <c r="E26" s="69" t="s">
        <v>10</v>
      </c>
      <c r="F26" s="67"/>
    </row>
    <row r="27" spans="1:6" ht="15" customHeight="1">
      <c r="A27" s="73" t="s">
        <v>33</v>
      </c>
      <c r="B27" s="74"/>
      <c r="C27" s="75">
        <v>705204</v>
      </c>
      <c r="D27" s="75">
        <f>VLOOKUP(C27:C65,'拨付表'!A25:F63,4,FALSE)</f>
        <v>800</v>
      </c>
      <c r="E27" s="69" t="s">
        <v>10</v>
      </c>
      <c r="F27" s="67"/>
    </row>
    <row r="28" spans="1:6" ht="15" customHeight="1">
      <c r="A28" s="73" t="s">
        <v>34</v>
      </c>
      <c r="B28" s="74"/>
      <c r="C28" s="75">
        <v>705101</v>
      </c>
      <c r="D28" s="75">
        <f>VLOOKUP(C28:C66,'拨付表'!A26:F64,4,FALSE)</f>
        <v>2000</v>
      </c>
      <c r="E28" s="69" t="s">
        <v>10</v>
      </c>
      <c r="F28" s="67"/>
    </row>
    <row r="29" spans="1:6" ht="15" customHeight="1">
      <c r="A29" s="73" t="s">
        <v>35</v>
      </c>
      <c r="B29" s="74"/>
      <c r="C29" s="75">
        <v>705213</v>
      </c>
      <c r="D29" s="75">
        <f>VLOOKUP(C29:C67,'拨付表'!A27:F65,4,FALSE)</f>
        <v>1800</v>
      </c>
      <c r="E29" s="69" t="s">
        <v>10</v>
      </c>
      <c r="F29" s="67"/>
    </row>
    <row r="30" spans="1:6" ht="15" customHeight="1">
      <c r="A30" s="73" t="s">
        <v>36</v>
      </c>
      <c r="B30" s="74"/>
      <c r="C30" s="75">
        <v>705112</v>
      </c>
      <c r="D30" s="75">
        <f>VLOOKUP(C30:C68,'拨付表'!A28:F66,4,FALSE)</f>
        <v>2400</v>
      </c>
      <c r="E30" s="69" t="s">
        <v>10</v>
      </c>
      <c r="F30" s="67"/>
    </row>
    <row r="31" spans="1:6" ht="15" customHeight="1">
      <c r="A31" s="73" t="s">
        <v>37</v>
      </c>
      <c r="B31" s="74"/>
      <c r="C31" s="75">
        <v>705105</v>
      </c>
      <c r="D31" s="75">
        <f>VLOOKUP(C31:C69,'拨付表'!A29:F67,4,FALSE)</f>
        <v>1000</v>
      </c>
      <c r="E31" s="69" t="s">
        <v>10</v>
      </c>
      <c r="F31" s="67"/>
    </row>
    <row r="32" spans="1:6" ht="15" customHeight="1">
      <c r="A32" s="73" t="s">
        <v>38</v>
      </c>
      <c r="B32" s="74"/>
      <c r="C32" s="75">
        <v>705224</v>
      </c>
      <c r="D32" s="75">
        <f>VLOOKUP(C32:C70,'拨付表'!A30:F68,4,FALSE)</f>
        <v>200</v>
      </c>
      <c r="E32" s="69" t="s">
        <v>10</v>
      </c>
      <c r="F32" s="67"/>
    </row>
    <row r="33" spans="1:6" ht="15" customHeight="1">
      <c r="A33" s="73" t="s">
        <v>39</v>
      </c>
      <c r="B33" s="74"/>
      <c r="C33" s="75">
        <v>705114</v>
      </c>
      <c r="D33" s="75">
        <f>VLOOKUP(C33:C71,'拨付表'!A31:F69,4,FALSE)</f>
        <v>7400</v>
      </c>
      <c r="E33" s="69" t="s">
        <v>10</v>
      </c>
      <c r="F33" s="67"/>
    </row>
    <row r="34" spans="1:6" ht="15" customHeight="1">
      <c r="A34" s="73" t="s">
        <v>40</v>
      </c>
      <c r="B34" s="74"/>
      <c r="C34" s="75">
        <v>705222</v>
      </c>
      <c r="D34" s="75">
        <f>VLOOKUP(C34:C72,'拨付表'!A32:F70,4,FALSE)</f>
        <v>1400</v>
      </c>
      <c r="E34" s="69" t="s">
        <v>10</v>
      </c>
      <c r="F34" s="67"/>
    </row>
    <row r="35" spans="1:6" ht="15" customHeight="1">
      <c r="A35" s="73" t="s">
        <v>41</v>
      </c>
      <c r="B35" s="74"/>
      <c r="C35" s="75">
        <v>705223</v>
      </c>
      <c r="D35" s="75">
        <f>VLOOKUP(C35:C73,'拨付表'!A33:F71,4,FALSE)</f>
        <v>2200</v>
      </c>
      <c r="E35" s="69" t="s">
        <v>10</v>
      </c>
      <c r="F35" s="67"/>
    </row>
    <row r="36" spans="1:6" ht="15" customHeight="1">
      <c r="A36" s="73" t="s">
        <v>42</v>
      </c>
      <c r="B36" s="74"/>
      <c r="C36" s="75">
        <v>705216</v>
      </c>
      <c r="D36" s="75">
        <f>VLOOKUP(C36:C74,'拨付表'!A34:F72,4,FALSE)</f>
        <v>7400</v>
      </c>
      <c r="E36" s="69" t="s">
        <v>10</v>
      </c>
      <c r="F36" s="67"/>
    </row>
    <row r="37" spans="1:6" ht="15" customHeight="1">
      <c r="A37" s="73" t="s">
        <v>43</v>
      </c>
      <c r="B37" s="74"/>
      <c r="C37" s="75">
        <v>705104</v>
      </c>
      <c r="D37" s="75">
        <f>VLOOKUP(C37:C75,'拨付表'!A35:F73,4,FALSE)</f>
        <v>2800</v>
      </c>
      <c r="E37" s="69" t="s">
        <v>10</v>
      </c>
      <c r="F37" s="67"/>
    </row>
    <row r="38" spans="1:6" ht="15" customHeight="1">
      <c r="A38" s="73" t="s">
        <v>44</v>
      </c>
      <c r="B38" s="74"/>
      <c r="C38" s="75">
        <v>705113</v>
      </c>
      <c r="D38" s="75">
        <f>VLOOKUP(C38:C76,'拨付表'!A36:F74,4,FALSE)</f>
        <v>8400</v>
      </c>
      <c r="E38" s="69" t="s">
        <v>10</v>
      </c>
      <c r="F38" s="67"/>
    </row>
    <row r="39" spans="1:6" ht="15" customHeight="1">
      <c r="A39" s="73" t="s">
        <v>45</v>
      </c>
      <c r="B39" s="74"/>
      <c r="C39" s="75">
        <v>705217</v>
      </c>
      <c r="D39" s="75">
        <f>VLOOKUP(C39:C77,'拨付表'!A37:F75,4,FALSE)</f>
        <v>4000</v>
      </c>
      <c r="E39" s="69" t="s">
        <v>10</v>
      </c>
      <c r="F39" s="67"/>
    </row>
    <row r="40" spans="1:6" ht="15" customHeight="1">
      <c r="A40" s="73" t="s">
        <v>46</v>
      </c>
      <c r="B40" s="74"/>
      <c r="C40" s="75">
        <v>705219</v>
      </c>
      <c r="D40" s="75">
        <f>VLOOKUP(C40:C78,'拨付表'!A38:F76,4,FALSE)</f>
        <v>400</v>
      </c>
      <c r="E40" s="69" t="s">
        <v>10</v>
      </c>
      <c r="F40" s="67"/>
    </row>
    <row r="41" spans="1:6" ht="15" customHeight="1">
      <c r="A41" s="73" t="s">
        <v>47</v>
      </c>
      <c r="B41" s="74"/>
      <c r="C41" s="75">
        <v>705218</v>
      </c>
      <c r="D41" s="75">
        <f>VLOOKUP(C41:C79,'拨付表'!A39:F77,4,FALSE)</f>
        <v>2200</v>
      </c>
      <c r="E41" s="69" t="s">
        <v>10</v>
      </c>
      <c r="F41" s="67"/>
    </row>
    <row r="42" spans="1:6" ht="15" customHeight="1">
      <c r="A42" s="73" t="s">
        <v>48</v>
      </c>
      <c r="B42" s="74"/>
      <c r="C42" s="75">
        <v>705106</v>
      </c>
      <c r="D42" s="75">
        <f>VLOOKUP(C42:C80,'拨付表'!A40:F78,4,FALSE)</f>
        <v>1400</v>
      </c>
      <c r="E42" s="69" t="s">
        <v>10</v>
      </c>
      <c r="F42" s="67"/>
    </row>
    <row r="43" spans="1:6" ht="15" customHeight="1">
      <c r="A43" s="73" t="s">
        <v>49</v>
      </c>
      <c r="B43" s="74"/>
      <c r="C43" s="75">
        <v>705226</v>
      </c>
      <c r="D43" s="75">
        <f>VLOOKUP(C43:C81,'拨付表'!A41:F79,4,FALSE)</f>
        <v>7800</v>
      </c>
      <c r="E43" s="69" t="s">
        <v>10</v>
      </c>
      <c r="F43" s="67"/>
    </row>
    <row r="44" spans="1:6" ht="15" customHeight="1">
      <c r="A44" s="73" t="s">
        <v>50</v>
      </c>
      <c r="B44" s="74"/>
      <c r="C44" s="75">
        <v>705228</v>
      </c>
      <c r="D44" s="75">
        <f>VLOOKUP(C44:C82,'拨付表'!A42:F80,4,FALSE)</f>
        <v>2800</v>
      </c>
      <c r="E44" s="69" t="s">
        <v>10</v>
      </c>
      <c r="F44" s="67"/>
    </row>
    <row r="45" spans="1:6" ht="15" customHeight="1">
      <c r="A45" s="73" t="s">
        <v>51</v>
      </c>
      <c r="B45" s="74"/>
      <c r="C45" s="75">
        <v>705225</v>
      </c>
      <c r="D45" s="75">
        <f>VLOOKUP(C45:C83,'拨付表'!A43:F81,4,FALSE)</f>
        <v>1400</v>
      </c>
      <c r="E45" s="69" t="s">
        <v>10</v>
      </c>
      <c r="F45" s="67"/>
    </row>
    <row r="46" spans="1:6" ht="15" customHeight="1">
      <c r="A46" s="73" t="s">
        <v>52</v>
      </c>
      <c r="B46" s="76"/>
      <c r="C46" s="77">
        <v>705227</v>
      </c>
      <c r="D46" s="75">
        <f>VLOOKUP(C46:C84,'拨付表'!A44:F82,4,FALSE)</f>
        <v>5600</v>
      </c>
      <c r="E46" s="69" t="s">
        <v>10</v>
      </c>
      <c r="F46" s="67"/>
    </row>
    <row r="47" spans="1:6" ht="15" customHeight="1">
      <c r="A47" s="78" t="s">
        <v>53</v>
      </c>
      <c r="B47" s="79"/>
      <c r="C47" s="80"/>
      <c r="D47" s="80"/>
      <c r="E47" s="80"/>
      <c r="F47" s="81">
        <f>D8+D9+D10+D11+D12+D13+D14+D15+D16+D17+D18+D19+D20+D21+D22+D23+D24+D25+D26+D27+D28+D29+D30+D31+D32+D33+D34+D35+D36+D37+D38+D39+D40+D41+D42+D43+D44+D45+D46</f>
        <v>155400</v>
      </c>
    </row>
    <row r="48" spans="1:6" ht="15" customHeight="1">
      <c r="A48" s="82"/>
      <c r="B48" s="82"/>
      <c r="C48" s="82"/>
      <c r="D48" s="82"/>
      <c r="E48" s="83"/>
      <c r="F48" s="84"/>
    </row>
    <row r="49" spans="1:6" ht="15" customHeight="1">
      <c r="A49" s="85" t="s">
        <v>54</v>
      </c>
      <c r="B49" s="86"/>
      <c r="C49" s="86"/>
      <c r="D49" s="86"/>
      <c r="E49" s="86"/>
      <c r="F49" s="86"/>
    </row>
  </sheetData>
  <sheetProtection/>
  <mergeCells count="7">
    <mergeCell ref="A1:F1"/>
    <mergeCell ref="A2:F2"/>
    <mergeCell ref="A3:B3"/>
    <mergeCell ref="C3:F3"/>
    <mergeCell ref="A6:F6"/>
    <mergeCell ref="B47:E47"/>
    <mergeCell ref="A49:F49"/>
  </mergeCells>
  <printOptions/>
  <pageMargins left="0.7" right="0.7" top="0.58" bottom="0.56" header="0.38" footer="0.39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zoomScaleSheetLayoutView="100" workbookViewId="0" topLeftCell="A25">
      <selection activeCell="I19" sqref="I19"/>
    </sheetView>
  </sheetViews>
  <sheetFormatPr defaultColWidth="9.00390625" defaultRowHeight="13.5"/>
  <cols>
    <col min="1" max="1" width="9.25390625" style="48" customWidth="1"/>
    <col min="2" max="2" width="14.50390625" style="48" customWidth="1"/>
    <col min="3" max="3" width="16.375" style="48" customWidth="1"/>
    <col min="4" max="4" width="15.375" style="48" customWidth="1"/>
    <col min="5" max="5" width="32.625" style="48" customWidth="1"/>
    <col min="6" max="16384" width="9.00390625" style="1" customWidth="1"/>
  </cols>
  <sheetData>
    <row r="1" spans="1:4" ht="13.5">
      <c r="A1" s="1" t="s">
        <v>55</v>
      </c>
      <c r="B1" s="1"/>
      <c r="C1" s="1"/>
      <c r="D1" s="1"/>
    </row>
    <row r="2" spans="1:5" ht="39.75" customHeight="1">
      <c r="A2" s="49" t="s">
        <v>56</v>
      </c>
      <c r="B2" s="50"/>
      <c r="C2" s="50"/>
      <c r="D2" s="50"/>
      <c r="E2" s="50"/>
    </row>
    <row r="3" spans="1:5" ht="19.5" customHeight="1">
      <c r="A3" s="51" t="s">
        <v>57</v>
      </c>
      <c r="B3" s="51"/>
      <c r="C3" s="51"/>
      <c r="D3" s="51"/>
      <c r="E3" s="51"/>
    </row>
    <row r="4" spans="1:5" ht="21" customHeight="1">
      <c r="A4" s="40" t="s">
        <v>58</v>
      </c>
      <c r="B4" s="40" t="s">
        <v>59</v>
      </c>
      <c r="C4" s="52" t="s">
        <v>60</v>
      </c>
      <c r="D4" s="40" t="s">
        <v>61</v>
      </c>
      <c r="E4" s="53" t="s">
        <v>62</v>
      </c>
    </row>
    <row r="5" spans="1:5" ht="36.75" customHeight="1">
      <c r="A5" s="42"/>
      <c r="B5" s="42"/>
      <c r="C5" s="54">
        <v>44075</v>
      </c>
      <c r="D5" s="42"/>
      <c r="E5" s="55"/>
    </row>
    <row r="6" spans="1:5" ht="15" customHeight="1">
      <c r="A6" s="56">
        <v>705001</v>
      </c>
      <c r="B6" s="57" t="s">
        <v>63</v>
      </c>
      <c r="C6" s="56">
        <f>VLOOKUP(B6,'汇总表'!$B$9:$I$47,8,FALSE)</f>
        <v>41</v>
      </c>
      <c r="D6" s="56">
        <f>C6*200</f>
        <v>8200</v>
      </c>
      <c r="E6" s="56" t="s">
        <v>10</v>
      </c>
    </row>
    <row r="7" spans="1:5" ht="15" customHeight="1">
      <c r="A7" s="56">
        <v>705002</v>
      </c>
      <c r="B7" s="57" t="s">
        <v>64</v>
      </c>
      <c r="C7" s="56">
        <f>VLOOKUP(B7,'汇总表'!$B$9:$I$47,8,FALSE)</f>
        <v>61</v>
      </c>
      <c r="D7" s="56">
        <f aca="true" t="shared" si="0" ref="D7:D44">C7*200</f>
        <v>12200</v>
      </c>
      <c r="E7" s="56" t="s">
        <v>10</v>
      </c>
    </row>
    <row r="8" spans="1:5" ht="15" customHeight="1">
      <c r="A8" s="56">
        <v>705103</v>
      </c>
      <c r="B8" s="57" t="s">
        <v>65</v>
      </c>
      <c r="C8" s="56">
        <f>VLOOKUP(B8,'汇总表'!$B$9:$I$47,8,FALSE)</f>
        <v>32</v>
      </c>
      <c r="D8" s="56">
        <f t="shared" si="0"/>
        <v>6400</v>
      </c>
      <c r="E8" s="56" t="s">
        <v>10</v>
      </c>
    </row>
    <row r="9" spans="1:5" ht="15" customHeight="1">
      <c r="A9" s="56">
        <v>705108</v>
      </c>
      <c r="B9" s="57" t="s">
        <v>66</v>
      </c>
      <c r="C9" s="56">
        <f>VLOOKUP(B9,'汇总表'!$B$9:$I$47,8,FALSE)</f>
        <v>14</v>
      </c>
      <c r="D9" s="56">
        <f t="shared" si="0"/>
        <v>2800</v>
      </c>
      <c r="E9" s="56" t="s">
        <v>10</v>
      </c>
    </row>
    <row r="10" spans="1:5" ht="15" customHeight="1">
      <c r="A10" s="56">
        <v>705110</v>
      </c>
      <c r="B10" s="57" t="s">
        <v>67</v>
      </c>
      <c r="C10" s="56">
        <f>VLOOKUP(B10,'汇总表'!$B$9:$I$47,8,FALSE)</f>
        <v>6</v>
      </c>
      <c r="D10" s="56">
        <f t="shared" si="0"/>
        <v>1200</v>
      </c>
      <c r="E10" s="56" t="s">
        <v>10</v>
      </c>
    </row>
    <row r="11" spans="1:5" ht="15" customHeight="1">
      <c r="A11" s="56">
        <v>705003</v>
      </c>
      <c r="B11" s="57" t="s">
        <v>68</v>
      </c>
      <c r="C11" s="56">
        <f>VLOOKUP(B11,'汇总表'!$B$9:$I$47,8,FALSE)</f>
        <v>55</v>
      </c>
      <c r="D11" s="56">
        <f t="shared" si="0"/>
        <v>11000</v>
      </c>
      <c r="E11" s="56" t="s">
        <v>10</v>
      </c>
    </row>
    <row r="12" spans="1:5" ht="15" customHeight="1">
      <c r="A12" s="56">
        <v>705201</v>
      </c>
      <c r="B12" s="57" t="s">
        <v>69</v>
      </c>
      <c r="C12" s="56">
        <f>VLOOKUP(B12,'汇总表'!$B$9:$I$47,8,FALSE)</f>
        <v>2</v>
      </c>
      <c r="D12" s="56">
        <f t="shared" si="0"/>
        <v>400</v>
      </c>
      <c r="E12" s="56" t="s">
        <v>10</v>
      </c>
    </row>
    <row r="13" spans="1:5" ht="15" customHeight="1">
      <c r="A13" s="56">
        <v>705111</v>
      </c>
      <c r="B13" s="57" t="s">
        <v>70</v>
      </c>
      <c r="C13" s="56">
        <f>VLOOKUP(B13,'汇总表'!$B$9:$I$47,8,FALSE)</f>
        <v>8</v>
      </c>
      <c r="D13" s="56">
        <f t="shared" si="0"/>
        <v>1600</v>
      </c>
      <c r="E13" s="56" t="s">
        <v>10</v>
      </c>
    </row>
    <row r="14" spans="1:5" ht="15" customHeight="1">
      <c r="A14" s="56">
        <v>705202</v>
      </c>
      <c r="B14" s="57" t="s">
        <v>71</v>
      </c>
      <c r="C14" s="56">
        <f>VLOOKUP(B14,'汇总表'!$B$9:$I$47,8,FALSE)</f>
        <v>6</v>
      </c>
      <c r="D14" s="56">
        <f t="shared" si="0"/>
        <v>1200</v>
      </c>
      <c r="E14" s="56" t="s">
        <v>10</v>
      </c>
    </row>
    <row r="15" spans="1:5" ht="15" customHeight="1">
      <c r="A15" s="56">
        <v>705102</v>
      </c>
      <c r="B15" s="57" t="s">
        <v>72</v>
      </c>
      <c r="C15" s="56">
        <f>VLOOKUP(B15,'汇总表'!$B$9:$I$47,8,FALSE)</f>
        <v>31</v>
      </c>
      <c r="D15" s="56">
        <f t="shared" si="0"/>
        <v>6200</v>
      </c>
      <c r="E15" s="56" t="s">
        <v>10</v>
      </c>
    </row>
    <row r="16" spans="1:5" ht="15" customHeight="1">
      <c r="A16" s="56">
        <v>705109</v>
      </c>
      <c r="B16" s="57" t="s">
        <v>73</v>
      </c>
      <c r="C16" s="56">
        <f>VLOOKUP(B16,'汇总表'!$B$9:$I$47,8,FALSE)</f>
        <v>32</v>
      </c>
      <c r="D16" s="56">
        <f t="shared" si="0"/>
        <v>6400</v>
      </c>
      <c r="E16" s="56" t="s">
        <v>10</v>
      </c>
    </row>
    <row r="17" spans="1:5" ht="15" customHeight="1">
      <c r="A17" s="56">
        <v>705208</v>
      </c>
      <c r="B17" s="57" t="s">
        <v>74</v>
      </c>
      <c r="C17" s="56">
        <f>VLOOKUP(B17,'汇总表'!$B$9:$I$47,8,FALSE)</f>
        <v>21</v>
      </c>
      <c r="D17" s="56">
        <f t="shared" si="0"/>
        <v>4200</v>
      </c>
      <c r="E17" s="56" t="s">
        <v>10</v>
      </c>
    </row>
    <row r="18" spans="1:5" ht="15" customHeight="1">
      <c r="A18" s="56">
        <v>705209</v>
      </c>
      <c r="B18" s="57" t="s">
        <v>75</v>
      </c>
      <c r="C18" s="56">
        <f>VLOOKUP(B18,'汇总表'!$B$9:$I$47,8,FALSE)</f>
        <v>23</v>
      </c>
      <c r="D18" s="56">
        <f t="shared" si="0"/>
        <v>4600</v>
      </c>
      <c r="E18" s="56" t="s">
        <v>10</v>
      </c>
    </row>
    <row r="19" spans="1:5" ht="15" customHeight="1">
      <c r="A19" s="56">
        <v>705207</v>
      </c>
      <c r="B19" s="57" t="s">
        <v>76</v>
      </c>
      <c r="C19" s="56">
        <f>VLOOKUP(B19,'汇总表'!$B$9:$I$47,8,FALSE)</f>
        <v>12</v>
      </c>
      <c r="D19" s="56">
        <f t="shared" si="0"/>
        <v>2400</v>
      </c>
      <c r="E19" s="56" t="s">
        <v>10</v>
      </c>
    </row>
    <row r="20" spans="1:5" ht="15" customHeight="1">
      <c r="A20" s="56">
        <v>705211</v>
      </c>
      <c r="B20" s="57" t="s">
        <v>77</v>
      </c>
      <c r="C20" s="56">
        <f>VLOOKUP(B20,'汇总表'!$B$9:$I$47,8,FALSE)</f>
        <v>27</v>
      </c>
      <c r="D20" s="56">
        <f t="shared" si="0"/>
        <v>5400</v>
      </c>
      <c r="E20" s="56" t="s">
        <v>10</v>
      </c>
    </row>
    <row r="21" spans="1:5" ht="15" customHeight="1">
      <c r="A21" s="56">
        <v>705210</v>
      </c>
      <c r="B21" s="57" t="s">
        <v>78</v>
      </c>
      <c r="C21" s="56">
        <f>VLOOKUP(B21,'汇总表'!$B$9:$I$47,8,FALSE)</f>
        <v>33</v>
      </c>
      <c r="D21" s="56">
        <f t="shared" si="0"/>
        <v>6600</v>
      </c>
      <c r="E21" s="56" t="s">
        <v>10</v>
      </c>
    </row>
    <row r="22" spans="1:5" ht="15" customHeight="1">
      <c r="A22" s="56">
        <v>705107</v>
      </c>
      <c r="B22" s="57" t="s">
        <v>79</v>
      </c>
      <c r="C22" s="56">
        <f>VLOOKUP(B22,'汇总表'!$B$9:$I$47,8,FALSE)</f>
        <v>24</v>
      </c>
      <c r="D22" s="56">
        <f t="shared" si="0"/>
        <v>4800</v>
      </c>
      <c r="E22" s="56" t="s">
        <v>10</v>
      </c>
    </row>
    <row r="23" spans="1:5" ht="15" customHeight="1">
      <c r="A23" s="56">
        <v>705205</v>
      </c>
      <c r="B23" s="57" t="s">
        <v>80</v>
      </c>
      <c r="C23" s="56">
        <f>VLOOKUP(B23,'汇总表'!$B$9:$I$47,8,FALSE)</f>
        <v>4</v>
      </c>
      <c r="D23" s="56">
        <f t="shared" si="0"/>
        <v>800</v>
      </c>
      <c r="E23" s="56" t="s">
        <v>10</v>
      </c>
    </row>
    <row r="24" spans="1:5" ht="15" customHeight="1">
      <c r="A24" s="56">
        <v>705206</v>
      </c>
      <c r="B24" s="57" t="s">
        <v>81</v>
      </c>
      <c r="C24" s="56">
        <f>VLOOKUP(B24,'汇总表'!$B$9:$I$47,8,FALSE)</f>
        <v>28</v>
      </c>
      <c r="D24" s="56">
        <f t="shared" si="0"/>
        <v>5600</v>
      </c>
      <c r="E24" s="56" t="s">
        <v>10</v>
      </c>
    </row>
    <row r="25" spans="1:5" ht="15" customHeight="1">
      <c r="A25" s="56">
        <v>705204</v>
      </c>
      <c r="B25" s="57" t="s">
        <v>82</v>
      </c>
      <c r="C25" s="56">
        <f>VLOOKUP(B25,'汇总表'!$B$9:$I$47,8,FALSE)</f>
        <v>4</v>
      </c>
      <c r="D25" s="56">
        <f t="shared" si="0"/>
        <v>800</v>
      </c>
      <c r="E25" s="56" t="s">
        <v>10</v>
      </c>
    </row>
    <row r="26" spans="1:5" ht="15" customHeight="1">
      <c r="A26" s="56">
        <v>705101</v>
      </c>
      <c r="B26" s="57" t="s">
        <v>83</v>
      </c>
      <c r="C26" s="56">
        <f>VLOOKUP(B26,'汇总表'!$B$9:$I$47,8,FALSE)</f>
        <v>10</v>
      </c>
      <c r="D26" s="56">
        <f t="shared" si="0"/>
        <v>2000</v>
      </c>
      <c r="E26" s="56" t="s">
        <v>10</v>
      </c>
    </row>
    <row r="27" spans="1:5" ht="15" customHeight="1">
      <c r="A27" s="56">
        <v>705213</v>
      </c>
      <c r="B27" s="57" t="s">
        <v>84</v>
      </c>
      <c r="C27" s="56">
        <f>VLOOKUP(B27,'汇总表'!$B$9:$I$47,8,FALSE)</f>
        <v>9</v>
      </c>
      <c r="D27" s="56">
        <f t="shared" si="0"/>
        <v>1800</v>
      </c>
      <c r="E27" s="56" t="s">
        <v>10</v>
      </c>
    </row>
    <row r="28" spans="1:5" ht="15" customHeight="1">
      <c r="A28" s="56">
        <v>705112</v>
      </c>
      <c r="B28" s="57" t="s">
        <v>85</v>
      </c>
      <c r="C28" s="56">
        <f>VLOOKUP(B28,'汇总表'!$B$9:$I$47,8,FALSE)</f>
        <v>12</v>
      </c>
      <c r="D28" s="56">
        <f t="shared" si="0"/>
        <v>2400</v>
      </c>
      <c r="E28" s="56" t="s">
        <v>10</v>
      </c>
    </row>
    <row r="29" spans="1:5" ht="15" customHeight="1">
      <c r="A29" s="56">
        <v>705105</v>
      </c>
      <c r="B29" s="57" t="s">
        <v>86</v>
      </c>
      <c r="C29" s="56">
        <f>VLOOKUP(B29,'汇总表'!$B$9:$I$47,8,FALSE)</f>
        <v>5</v>
      </c>
      <c r="D29" s="56">
        <f t="shared" si="0"/>
        <v>1000</v>
      </c>
      <c r="E29" s="56" t="s">
        <v>10</v>
      </c>
    </row>
    <row r="30" spans="1:5" ht="15" customHeight="1">
      <c r="A30" s="56">
        <v>705224</v>
      </c>
      <c r="B30" s="57" t="s">
        <v>87</v>
      </c>
      <c r="C30" s="56">
        <f>VLOOKUP(B30,'汇总表'!$B$9:$I$47,8,FALSE)</f>
        <v>1</v>
      </c>
      <c r="D30" s="56">
        <f t="shared" si="0"/>
        <v>200</v>
      </c>
      <c r="E30" s="56" t="s">
        <v>10</v>
      </c>
    </row>
    <row r="31" spans="1:5" ht="15" customHeight="1">
      <c r="A31" s="56">
        <v>705114</v>
      </c>
      <c r="B31" s="57" t="s">
        <v>88</v>
      </c>
      <c r="C31" s="56">
        <f>VLOOKUP(B31,'汇总表'!$B$9:$I$47,8,FALSE)</f>
        <v>37</v>
      </c>
      <c r="D31" s="56">
        <f t="shared" si="0"/>
        <v>7400</v>
      </c>
      <c r="E31" s="56" t="s">
        <v>10</v>
      </c>
    </row>
    <row r="32" spans="1:5" ht="15" customHeight="1">
      <c r="A32" s="56">
        <v>705222</v>
      </c>
      <c r="B32" s="57" t="s">
        <v>89</v>
      </c>
      <c r="C32" s="56">
        <f>VLOOKUP(B32,'汇总表'!$B$9:$I$47,8,FALSE)</f>
        <v>7</v>
      </c>
      <c r="D32" s="56">
        <f t="shared" si="0"/>
        <v>1400</v>
      </c>
      <c r="E32" s="56" t="s">
        <v>10</v>
      </c>
    </row>
    <row r="33" spans="1:5" ht="15" customHeight="1">
      <c r="A33" s="56">
        <v>705223</v>
      </c>
      <c r="B33" s="57" t="s">
        <v>90</v>
      </c>
      <c r="C33" s="56">
        <f>VLOOKUP(B33,'汇总表'!$B$9:$I$47,8,FALSE)</f>
        <v>11</v>
      </c>
      <c r="D33" s="56">
        <f t="shared" si="0"/>
        <v>2200</v>
      </c>
      <c r="E33" s="56" t="s">
        <v>10</v>
      </c>
    </row>
    <row r="34" spans="1:5" ht="15" customHeight="1">
      <c r="A34" s="56">
        <v>705216</v>
      </c>
      <c r="B34" s="57" t="s">
        <v>91</v>
      </c>
      <c r="C34" s="56">
        <f>VLOOKUP(B34,'汇总表'!$B$9:$I$47,8,FALSE)</f>
        <v>37</v>
      </c>
      <c r="D34" s="56">
        <f t="shared" si="0"/>
        <v>7400</v>
      </c>
      <c r="E34" s="56" t="s">
        <v>10</v>
      </c>
    </row>
    <row r="35" spans="1:5" ht="15" customHeight="1">
      <c r="A35" s="56">
        <v>705104</v>
      </c>
      <c r="B35" s="57" t="s">
        <v>92</v>
      </c>
      <c r="C35" s="56">
        <f>VLOOKUP(B35,'汇总表'!$B$9:$I$47,8,FALSE)</f>
        <v>14</v>
      </c>
      <c r="D35" s="56">
        <f t="shared" si="0"/>
        <v>2800</v>
      </c>
      <c r="E35" s="56" t="s">
        <v>10</v>
      </c>
    </row>
    <row r="36" spans="1:5" ht="15" customHeight="1">
      <c r="A36" s="56">
        <v>705113</v>
      </c>
      <c r="B36" s="57" t="s">
        <v>93</v>
      </c>
      <c r="C36" s="56">
        <f>VLOOKUP(B36,'汇总表'!$B$9:$I$47,8,FALSE)</f>
        <v>42</v>
      </c>
      <c r="D36" s="56">
        <f t="shared" si="0"/>
        <v>8400</v>
      </c>
      <c r="E36" s="56" t="s">
        <v>10</v>
      </c>
    </row>
    <row r="37" spans="1:5" ht="15" customHeight="1">
      <c r="A37" s="56">
        <v>705217</v>
      </c>
      <c r="B37" s="57" t="s">
        <v>94</v>
      </c>
      <c r="C37" s="56">
        <f>VLOOKUP(B37,'汇总表'!$B$9:$I$47,8,FALSE)</f>
        <v>20</v>
      </c>
      <c r="D37" s="56">
        <f t="shared" si="0"/>
        <v>4000</v>
      </c>
      <c r="E37" s="56" t="s">
        <v>10</v>
      </c>
    </row>
    <row r="38" spans="1:5" ht="15" customHeight="1">
      <c r="A38" s="56">
        <v>705219</v>
      </c>
      <c r="B38" s="57" t="s">
        <v>95</v>
      </c>
      <c r="C38" s="56">
        <f>VLOOKUP(B38,'汇总表'!$B$9:$I$47,8,FALSE)</f>
        <v>2</v>
      </c>
      <c r="D38" s="56">
        <f t="shared" si="0"/>
        <v>400</v>
      </c>
      <c r="E38" s="56" t="s">
        <v>10</v>
      </c>
    </row>
    <row r="39" spans="1:5" ht="15" customHeight="1">
      <c r="A39" s="56">
        <v>705218</v>
      </c>
      <c r="B39" s="57" t="s">
        <v>96</v>
      </c>
      <c r="C39" s="56">
        <f>VLOOKUP(B39,'汇总表'!$B$9:$I$47,8,FALSE)</f>
        <v>11</v>
      </c>
      <c r="D39" s="56">
        <f t="shared" si="0"/>
        <v>2200</v>
      </c>
      <c r="E39" s="56" t="s">
        <v>10</v>
      </c>
    </row>
    <row r="40" spans="1:5" ht="15" customHeight="1">
      <c r="A40" s="56">
        <v>705106</v>
      </c>
      <c r="B40" s="57" t="s">
        <v>97</v>
      </c>
      <c r="C40" s="56">
        <f>VLOOKUP(B40,'汇总表'!$B$9:$I$47,8,FALSE)</f>
        <v>7</v>
      </c>
      <c r="D40" s="56">
        <f t="shared" si="0"/>
        <v>1400</v>
      </c>
      <c r="E40" s="56" t="s">
        <v>10</v>
      </c>
    </row>
    <row r="41" spans="1:5" ht="15" customHeight="1">
      <c r="A41" s="56">
        <v>705226</v>
      </c>
      <c r="B41" s="57" t="s">
        <v>98</v>
      </c>
      <c r="C41" s="56">
        <f>VLOOKUP(B41,'汇总表'!$B$9:$I$47,8,FALSE)</f>
        <v>39</v>
      </c>
      <c r="D41" s="56">
        <f t="shared" si="0"/>
        <v>7800</v>
      </c>
      <c r="E41" s="56" t="s">
        <v>10</v>
      </c>
    </row>
    <row r="42" spans="1:5" ht="15" customHeight="1">
      <c r="A42" s="56">
        <v>705228</v>
      </c>
      <c r="B42" s="57" t="s">
        <v>99</v>
      </c>
      <c r="C42" s="56">
        <f>VLOOKUP(B42,'汇总表'!$B$9:$I$47,8,FALSE)</f>
        <v>14</v>
      </c>
      <c r="D42" s="56">
        <f t="shared" si="0"/>
        <v>2800</v>
      </c>
      <c r="E42" s="56" t="s">
        <v>10</v>
      </c>
    </row>
    <row r="43" spans="1:5" ht="15" customHeight="1">
      <c r="A43" s="56">
        <v>705225</v>
      </c>
      <c r="B43" s="57" t="s">
        <v>100</v>
      </c>
      <c r="C43" s="56">
        <f>VLOOKUP(B43,'汇总表'!$B$9:$I$47,8,FALSE)</f>
        <v>7</v>
      </c>
      <c r="D43" s="56">
        <f t="shared" si="0"/>
        <v>1400</v>
      </c>
      <c r="E43" s="56" t="s">
        <v>10</v>
      </c>
    </row>
    <row r="44" spans="1:5" ht="15" customHeight="1">
      <c r="A44" s="56">
        <v>705227</v>
      </c>
      <c r="B44" s="57" t="s">
        <v>101</v>
      </c>
      <c r="C44" s="56">
        <f>VLOOKUP(B44,'汇总表'!$B$9:$I$47,8,FALSE)</f>
        <v>28</v>
      </c>
      <c r="D44" s="56">
        <f t="shared" si="0"/>
        <v>5600</v>
      </c>
      <c r="E44" s="56" t="s">
        <v>10</v>
      </c>
    </row>
    <row r="45" spans="1:5" ht="15" customHeight="1">
      <c r="A45" s="58" t="s">
        <v>102</v>
      </c>
      <c r="B45" s="59"/>
      <c r="C45" s="60">
        <f>SUM(C6:C44)</f>
        <v>777</v>
      </c>
      <c r="D45" s="56">
        <f>SUM(D6:D44)</f>
        <v>155400</v>
      </c>
      <c r="E45" s="58"/>
    </row>
  </sheetData>
  <sheetProtection/>
  <mergeCells count="7">
    <mergeCell ref="A1:B1"/>
    <mergeCell ref="A2:E2"/>
    <mergeCell ref="A3:E3"/>
    <mergeCell ref="A4:A5"/>
    <mergeCell ref="B4:B5"/>
    <mergeCell ref="D4:D5"/>
    <mergeCell ref="E4:E5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8"/>
  <sheetViews>
    <sheetView tabSelected="1" zoomScaleSheetLayoutView="100" workbookViewId="0" topLeftCell="A13">
      <selection activeCell="T40" sqref="T40"/>
    </sheetView>
  </sheetViews>
  <sheetFormatPr defaultColWidth="9.00390625" defaultRowHeight="13.5"/>
  <cols>
    <col min="1" max="1" width="6.125" style="0" customWidth="1"/>
    <col min="2" max="2" width="17.50390625" style="0" customWidth="1"/>
    <col min="3" max="8" width="9.375" style="0" customWidth="1"/>
    <col min="9" max="9" width="9.375" style="1" customWidth="1"/>
    <col min="10" max="11" width="9.00390625" style="1" hidden="1" customWidth="1"/>
    <col min="12" max="19" width="9.00390625" style="1" customWidth="1"/>
  </cols>
  <sheetData>
    <row r="1" spans="1:19" ht="21.75" customHeight="1">
      <c r="A1" s="2" t="s">
        <v>103</v>
      </c>
      <c r="B1" s="2"/>
      <c r="C1" s="3"/>
      <c r="D1" s="3"/>
      <c r="E1" s="3"/>
      <c r="F1" s="3"/>
      <c r="G1" s="3"/>
      <c r="H1" s="3"/>
      <c r="I1" s="39"/>
      <c r="L1"/>
      <c r="M1"/>
      <c r="N1"/>
      <c r="O1"/>
      <c r="P1"/>
      <c r="Q1"/>
      <c r="R1"/>
      <c r="S1"/>
    </row>
    <row r="2" spans="1:19" ht="40.5" customHeight="1">
      <c r="A2" s="4" t="s">
        <v>104</v>
      </c>
      <c r="B2" s="4"/>
      <c r="C2" s="4"/>
      <c r="D2" s="4"/>
      <c r="E2" s="4"/>
      <c r="F2" s="4"/>
      <c r="G2" s="4"/>
      <c r="H2" s="4"/>
      <c r="I2" s="4"/>
      <c r="L2"/>
      <c r="M2"/>
      <c r="N2"/>
      <c r="O2"/>
      <c r="P2"/>
      <c r="Q2"/>
      <c r="R2"/>
      <c r="S2"/>
    </row>
    <row r="3" spans="1:19" ht="20.25" customHeight="1">
      <c r="A3" s="5" t="s">
        <v>105</v>
      </c>
      <c r="B3" s="5"/>
      <c r="C3" s="5"/>
      <c r="D3" s="6" t="s">
        <v>106</v>
      </c>
      <c r="E3" s="6"/>
      <c r="F3" s="6"/>
      <c r="G3" s="6"/>
      <c r="H3" s="6"/>
      <c r="I3" s="6"/>
      <c r="L3"/>
      <c r="M3"/>
      <c r="N3"/>
      <c r="O3"/>
      <c r="P3"/>
      <c r="Q3"/>
      <c r="R3"/>
      <c r="S3"/>
    </row>
    <row r="4" spans="1:26" s="1" customFormat="1" ht="13.5" customHeight="1">
      <c r="A4" s="7" t="s">
        <v>107</v>
      </c>
      <c r="B4" s="8" t="s">
        <v>108</v>
      </c>
      <c r="C4" s="9" t="s">
        <v>109</v>
      </c>
      <c r="D4" s="10"/>
      <c r="E4" s="11"/>
      <c r="F4" s="9" t="s">
        <v>110</v>
      </c>
      <c r="G4" s="10"/>
      <c r="H4" s="11"/>
      <c r="I4" s="40" t="s">
        <v>111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</row>
    <row r="5" spans="1:26" s="1" customFormat="1" ht="13.5" customHeight="1">
      <c r="A5" s="12"/>
      <c r="B5" s="13"/>
      <c r="C5" s="14"/>
      <c r="D5" s="15"/>
      <c r="E5" s="16"/>
      <c r="F5" s="14"/>
      <c r="G5" s="15"/>
      <c r="H5" s="16"/>
      <c r="I5" s="41"/>
      <c r="L5"/>
      <c r="M5"/>
      <c r="N5"/>
      <c r="O5"/>
      <c r="P5"/>
      <c r="Q5"/>
      <c r="R5"/>
      <c r="S5"/>
      <c r="T5"/>
      <c r="U5"/>
      <c r="V5"/>
      <c r="W5"/>
      <c r="X5"/>
      <c r="Y5"/>
      <c r="Z5"/>
    </row>
    <row r="6" spans="1:26" s="1" customFormat="1" ht="9.75" customHeight="1">
      <c r="A6" s="12"/>
      <c r="B6" s="13"/>
      <c r="C6" s="17"/>
      <c r="D6" s="18"/>
      <c r="E6" s="19"/>
      <c r="F6" s="17"/>
      <c r="G6" s="18"/>
      <c r="H6" s="19"/>
      <c r="I6" s="41"/>
      <c r="L6"/>
      <c r="M6"/>
      <c r="N6"/>
      <c r="O6"/>
      <c r="P6"/>
      <c r="Q6"/>
      <c r="R6"/>
      <c r="S6"/>
      <c r="T6"/>
      <c r="U6"/>
      <c r="V6"/>
      <c r="W6"/>
      <c r="X6"/>
      <c r="Y6"/>
      <c r="Z6"/>
    </row>
    <row r="7" spans="1:26" s="1" customFormat="1" ht="13.5" customHeight="1">
      <c r="A7" s="12"/>
      <c r="B7" s="13"/>
      <c r="C7" s="20" t="s">
        <v>112</v>
      </c>
      <c r="D7" s="20" t="s">
        <v>113</v>
      </c>
      <c r="E7" s="20" t="s">
        <v>114</v>
      </c>
      <c r="F7" s="20" t="s">
        <v>112</v>
      </c>
      <c r="G7" s="20" t="s">
        <v>113</v>
      </c>
      <c r="H7" s="20" t="s">
        <v>114</v>
      </c>
      <c r="I7" s="41"/>
      <c r="L7"/>
      <c r="M7"/>
      <c r="N7"/>
      <c r="O7"/>
      <c r="P7"/>
      <c r="Q7"/>
      <c r="R7"/>
      <c r="S7"/>
      <c r="T7"/>
      <c r="U7"/>
      <c r="V7"/>
      <c r="W7"/>
      <c r="X7"/>
      <c r="Y7"/>
      <c r="Z7"/>
    </row>
    <row r="8" spans="1:26" s="1" customFormat="1" ht="16.5" customHeight="1">
      <c r="A8" s="21"/>
      <c r="B8" s="22"/>
      <c r="C8" s="23"/>
      <c r="D8" s="23"/>
      <c r="E8" s="23"/>
      <c r="F8" s="23"/>
      <c r="G8" s="23"/>
      <c r="H8" s="23"/>
      <c r="I8" s="42"/>
      <c r="L8"/>
      <c r="M8"/>
      <c r="N8"/>
      <c r="O8"/>
      <c r="P8"/>
      <c r="Q8"/>
      <c r="R8"/>
      <c r="S8"/>
      <c r="T8"/>
      <c r="U8"/>
      <c r="V8"/>
      <c r="W8"/>
      <c r="X8"/>
      <c r="Y8"/>
      <c r="Z8"/>
    </row>
    <row r="9" spans="1:26" s="1" customFormat="1" ht="14.25" customHeight="1">
      <c r="A9" s="7" t="s">
        <v>115</v>
      </c>
      <c r="B9" s="24" t="s">
        <v>63</v>
      </c>
      <c r="C9" s="25">
        <v>20</v>
      </c>
      <c r="D9" s="26">
        <v>0</v>
      </c>
      <c r="E9" s="26">
        <f>SUM(C9:D9)</f>
        <v>20</v>
      </c>
      <c r="F9" s="27">
        <v>21</v>
      </c>
      <c r="G9" s="28">
        <v>0</v>
      </c>
      <c r="H9" s="28">
        <f aca="true" t="shared" si="0" ref="H9:H47">SUM(F9:G9)</f>
        <v>21</v>
      </c>
      <c r="I9" s="43">
        <f aca="true" t="shared" si="1" ref="I9:I28">E9+H9</f>
        <v>41</v>
      </c>
      <c r="J9" s="1">
        <v>-2</v>
      </c>
      <c r="K9" s="1" t="s">
        <v>116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1:26" s="1" customFormat="1" ht="14.25" customHeight="1">
      <c r="A10" s="12"/>
      <c r="B10" s="24" t="s">
        <v>64</v>
      </c>
      <c r="C10" s="29">
        <v>55</v>
      </c>
      <c r="D10" s="26">
        <v>0</v>
      </c>
      <c r="E10" s="30">
        <f aca="true" t="shared" si="2" ref="E10:E47">SUM(C10:D10)</f>
        <v>55</v>
      </c>
      <c r="F10" s="31">
        <v>6</v>
      </c>
      <c r="G10" s="31">
        <v>0</v>
      </c>
      <c r="H10" s="31">
        <f t="shared" si="0"/>
        <v>6</v>
      </c>
      <c r="I10" s="44">
        <f t="shared" si="1"/>
        <v>61</v>
      </c>
      <c r="J10" s="1">
        <v>-4</v>
      </c>
      <c r="K10" s="1" t="s">
        <v>116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</row>
    <row r="11" spans="1:26" s="1" customFormat="1" ht="14.25" customHeight="1">
      <c r="A11" s="12"/>
      <c r="B11" s="24" t="s">
        <v>65</v>
      </c>
      <c r="C11" s="25">
        <v>9</v>
      </c>
      <c r="D11" s="26">
        <v>0</v>
      </c>
      <c r="E11" s="26">
        <f t="shared" si="2"/>
        <v>9</v>
      </c>
      <c r="F11" s="27">
        <v>21</v>
      </c>
      <c r="G11" s="28">
        <v>2</v>
      </c>
      <c r="H11" s="28">
        <f t="shared" si="0"/>
        <v>23</v>
      </c>
      <c r="I11" s="43">
        <f t="shared" si="1"/>
        <v>32</v>
      </c>
      <c r="J11" s="1">
        <v>-2</v>
      </c>
      <c r="K11" s="1" t="s">
        <v>116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26" s="1" customFormat="1" ht="14.25" customHeight="1">
      <c r="A12" s="12"/>
      <c r="B12" s="24" t="s">
        <v>66</v>
      </c>
      <c r="C12" s="25">
        <v>2</v>
      </c>
      <c r="D12" s="26">
        <v>0</v>
      </c>
      <c r="E12" s="26">
        <f t="shared" si="2"/>
        <v>2</v>
      </c>
      <c r="F12" s="27">
        <v>7</v>
      </c>
      <c r="G12" s="28">
        <v>5</v>
      </c>
      <c r="H12" s="28">
        <f t="shared" si="0"/>
        <v>12</v>
      </c>
      <c r="I12" s="44">
        <f t="shared" si="1"/>
        <v>14</v>
      </c>
      <c r="K12" s="1" t="s">
        <v>116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26" s="1" customFormat="1" ht="13.5">
      <c r="A13" s="12"/>
      <c r="B13" s="24" t="s">
        <v>67</v>
      </c>
      <c r="C13" s="25">
        <v>0</v>
      </c>
      <c r="D13" s="26">
        <v>0</v>
      </c>
      <c r="E13" s="26">
        <f t="shared" si="2"/>
        <v>0</v>
      </c>
      <c r="F13" s="27">
        <v>2</v>
      </c>
      <c r="G13" s="28">
        <v>4</v>
      </c>
      <c r="H13" s="28">
        <f t="shared" si="0"/>
        <v>6</v>
      </c>
      <c r="I13" s="44">
        <f t="shared" si="1"/>
        <v>6</v>
      </c>
      <c r="K13" s="1" t="s">
        <v>116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6" s="1" customFormat="1" ht="14.25" customHeight="1">
      <c r="A14" s="12"/>
      <c r="B14" s="24" t="s">
        <v>68</v>
      </c>
      <c r="C14" s="28">
        <v>9</v>
      </c>
      <c r="D14" s="26">
        <v>0</v>
      </c>
      <c r="E14" s="26">
        <f t="shared" si="2"/>
        <v>9</v>
      </c>
      <c r="F14" s="27">
        <v>36</v>
      </c>
      <c r="G14" s="28">
        <v>10</v>
      </c>
      <c r="H14" s="28">
        <f t="shared" si="0"/>
        <v>46</v>
      </c>
      <c r="I14" s="43">
        <f t="shared" si="1"/>
        <v>55</v>
      </c>
      <c r="J14" s="1">
        <v>-2</v>
      </c>
      <c r="K14" s="1" t="s">
        <v>116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s="1" customFormat="1" ht="14.25" customHeight="1">
      <c r="A15" s="12"/>
      <c r="B15" s="24" t="s">
        <v>69</v>
      </c>
      <c r="C15" s="28">
        <v>1</v>
      </c>
      <c r="D15" s="26">
        <v>0</v>
      </c>
      <c r="E15" s="26">
        <f t="shared" si="2"/>
        <v>1</v>
      </c>
      <c r="F15" s="27">
        <v>1</v>
      </c>
      <c r="G15" s="28">
        <v>0</v>
      </c>
      <c r="H15" s="28">
        <f t="shared" si="0"/>
        <v>1</v>
      </c>
      <c r="I15" s="44">
        <f t="shared" si="1"/>
        <v>2</v>
      </c>
      <c r="K15" s="1" t="s">
        <v>116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26" s="1" customFormat="1" ht="14.25" customHeight="1">
      <c r="A16" s="12"/>
      <c r="B16" s="24" t="s">
        <v>70</v>
      </c>
      <c r="C16" s="32">
        <v>1</v>
      </c>
      <c r="D16" s="26">
        <v>0</v>
      </c>
      <c r="E16" s="32">
        <f t="shared" si="2"/>
        <v>1</v>
      </c>
      <c r="F16" s="32">
        <v>5</v>
      </c>
      <c r="G16" s="32">
        <v>2</v>
      </c>
      <c r="H16" s="32">
        <f t="shared" si="0"/>
        <v>7</v>
      </c>
      <c r="I16" s="44">
        <f t="shared" si="1"/>
        <v>8</v>
      </c>
      <c r="K16" s="1" t="s">
        <v>116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26" s="1" customFormat="1" ht="14.25" customHeight="1">
      <c r="A17" s="21"/>
      <c r="B17" s="24" t="s">
        <v>71</v>
      </c>
      <c r="C17" s="28">
        <v>1</v>
      </c>
      <c r="D17" s="26">
        <v>0</v>
      </c>
      <c r="E17" s="26">
        <f t="shared" si="2"/>
        <v>1</v>
      </c>
      <c r="F17" s="28">
        <v>4</v>
      </c>
      <c r="G17" s="28">
        <v>1</v>
      </c>
      <c r="H17" s="28">
        <f t="shared" si="0"/>
        <v>5</v>
      </c>
      <c r="I17" s="44">
        <f t="shared" si="1"/>
        <v>6</v>
      </c>
      <c r="J17" s="45"/>
      <c r="K17" s="1" t="s">
        <v>116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s="1" customFormat="1" ht="14.25" customHeight="1">
      <c r="A18" s="7" t="s">
        <v>117</v>
      </c>
      <c r="B18" s="24" t="s">
        <v>72</v>
      </c>
      <c r="C18" s="28">
        <v>22</v>
      </c>
      <c r="D18" s="26">
        <v>0</v>
      </c>
      <c r="E18" s="26">
        <f t="shared" si="2"/>
        <v>22</v>
      </c>
      <c r="F18" s="27">
        <v>9</v>
      </c>
      <c r="G18" s="28">
        <v>0</v>
      </c>
      <c r="H18" s="28">
        <f t="shared" si="0"/>
        <v>9</v>
      </c>
      <c r="I18" s="43">
        <f t="shared" si="1"/>
        <v>31</v>
      </c>
      <c r="J18" s="1">
        <v>-2</v>
      </c>
      <c r="K18" s="1" t="s">
        <v>116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s="1" customFormat="1" ht="14.25" customHeight="1">
      <c r="A19" s="12"/>
      <c r="B19" s="24" t="s">
        <v>73</v>
      </c>
      <c r="C19" s="28">
        <v>7</v>
      </c>
      <c r="D19" s="26">
        <v>0</v>
      </c>
      <c r="E19" s="26">
        <f t="shared" si="2"/>
        <v>7</v>
      </c>
      <c r="F19" s="27">
        <v>20</v>
      </c>
      <c r="G19" s="28">
        <v>5</v>
      </c>
      <c r="H19" s="28">
        <f t="shared" si="0"/>
        <v>25</v>
      </c>
      <c r="I19" s="44">
        <f t="shared" si="1"/>
        <v>32</v>
      </c>
      <c r="J19" s="45">
        <v>-2</v>
      </c>
      <c r="K19" s="1" t="s">
        <v>116</v>
      </c>
      <c r="L19"/>
      <c r="M19" s="46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 s="1" customFormat="1" ht="14.25" customHeight="1">
      <c r="A20" s="12"/>
      <c r="B20" s="24" t="s">
        <v>74</v>
      </c>
      <c r="C20" s="28">
        <v>9</v>
      </c>
      <c r="D20" s="26">
        <v>0</v>
      </c>
      <c r="E20" s="26">
        <f t="shared" si="2"/>
        <v>9</v>
      </c>
      <c r="F20" s="27">
        <v>11</v>
      </c>
      <c r="G20" s="28">
        <v>1</v>
      </c>
      <c r="H20" s="28">
        <f t="shared" si="0"/>
        <v>12</v>
      </c>
      <c r="I20" s="44">
        <f t="shared" si="1"/>
        <v>21</v>
      </c>
      <c r="J20" s="1">
        <v>-1</v>
      </c>
      <c r="K20" s="1" t="s">
        <v>116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26" s="1" customFormat="1" ht="14.25" customHeight="1">
      <c r="A21" s="12"/>
      <c r="B21" s="24" t="s">
        <v>75</v>
      </c>
      <c r="C21" s="28">
        <v>8</v>
      </c>
      <c r="D21" s="26">
        <v>0</v>
      </c>
      <c r="E21" s="26">
        <f t="shared" si="2"/>
        <v>8</v>
      </c>
      <c r="F21" s="27">
        <v>12</v>
      </c>
      <c r="G21" s="28">
        <v>3</v>
      </c>
      <c r="H21" s="28">
        <f t="shared" si="0"/>
        <v>15</v>
      </c>
      <c r="I21" s="44">
        <f t="shared" si="1"/>
        <v>23</v>
      </c>
      <c r="J21" s="45"/>
      <c r="K21" s="1" t="s">
        <v>116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s="1" customFormat="1" ht="14.25" customHeight="1">
      <c r="A22" s="12"/>
      <c r="B22" s="24" t="s">
        <v>76</v>
      </c>
      <c r="C22" s="28">
        <v>4</v>
      </c>
      <c r="D22" s="26">
        <v>0</v>
      </c>
      <c r="E22" s="26">
        <f t="shared" si="2"/>
        <v>4</v>
      </c>
      <c r="F22" s="27">
        <v>1</v>
      </c>
      <c r="G22" s="28">
        <v>7</v>
      </c>
      <c r="H22" s="28">
        <f t="shared" si="0"/>
        <v>8</v>
      </c>
      <c r="I22" s="44">
        <f t="shared" si="1"/>
        <v>12</v>
      </c>
      <c r="K22" s="1" t="s">
        <v>116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s="1" customFormat="1" ht="14.25" customHeight="1">
      <c r="A23" s="12"/>
      <c r="B23" s="24" t="s">
        <v>77</v>
      </c>
      <c r="C23" s="28">
        <v>7</v>
      </c>
      <c r="D23" s="26">
        <v>0</v>
      </c>
      <c r="E23" s="26">
        <f t="shared" si="2"/>
        <v>7</v>
      </c>
      <c r="F23" s="27">
        <v>17</v>
      </c>
      <c r="G23" s="28">
        <v>3</v>
      </c>
      <c r="H23" s="28">
        <f t="shared" si="0"/>
        <v>20</v>
      </c>
      <c r="I23" s="44">
        <f t="shared" si="1"/>
        <v>27</v>
      </c>
      <c r="J23" s="1">
        <v>-1</v>
      </c>
      <c r="K23" s="45" t="s">
        <v>116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s="1" customFormat="1" ht="14.25" customHeight="1">
      <c r="A24" s="21"/>
      <c r="B24" s="24" t="s">
        <v>78</v>
      </c>
      <c r="C24" s="28">
        <v>13</v>
      </c>
      <c r="D24" s="26">
        <v>0</v>
      </c>
      <c r="E24" s="26">
        <f t="shared" si="2"/>
        <v>13</v>
      </c>
      <c r="F24" s="28">
        <v>20</v>
      </c>
      <c r="G24" s="28">
        <v>0</v>
      </c>
      <c r="H24" s="28">
        <f t="shared" si="0"/>
        <v>20</v>
      </c>
      <c r="I24" s="44">
        <f t="shared" si="1"/>
        <v>33</v>
      </c>
      <c r="K24" s="1" t="s">
        <v>116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s="1" customFormat="1" ht="14.25" customHeight="1">
      <c r="A25" s="7" t="s">
        <v>118</v>
      </c>
      <c r="B25" s="24" t="s">
        <v>79</v>
      </c>
      <c r="C25" s="28">
        <v>11</v>
      </c>
      <c r="D25" s="26">
        <v>1</v>
      </c>
      <c r="E25" s="26">
        <f t="shared" si="2"/>
        <v>12</v>
      </c>
      <c r="F25" s="27">
        <v>10</v>
      </c>
      <c r="G25" s="28">
        <v>2</v>
      </c>
      <c r="H25" s="28">
        <f t="shared" si="0"/>
        <v>12</v>
      </c>
      <c r="I25" s="44">
        <f t="shared" si="1"/>
        <v>24</v>
      </c>
      <c r="J25" s="1">
        <v>-1</v>
      </c>
      <c r="K25" s="1" t="s">
        <v>116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s="1" customFormat="1" ht="14.25" customHeight="1">
      <c r="A26" s="12"/>
      <c r="B26" s="24" t="s">
        <v>80</v>
      </c>
      <c r="C26" s="28">
        <v>2</v>
      </c>
      <c r="D26" s="26">
        <v>0</v>
      </c>
      <c r="E26" s="26">
        <f t="shared" si="2"/>
        <v>2</v>
      </c>
      <c r="F26" s="27">
        <v>1</v>
      </c>
      <c r="G26" s="28">
        <v>1</v>
      </c>
      <c r="H26" s="28">
        <f t="shared" si="0"/>
        <v>2</v>
      </c>
      <c r="I26" s="44">
        <f t="shared" si="1"/>
        <v>4</v>
      </c>
      <c r="K26" s="1" t="s">
        <v>116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s="1" customFormat="1" ht="14.25" customHeight="1">
      <c r="A27" s="12"/>
      <c r="B27" s="24" t="s">
        <v>81</v>
      </c>
      <c r="C27" s="28">
        <v>8</v>
      </c>
      <c r="D27" s="26">
        <v>0</v>
      </c>
      <c r="E27" s="26">
        <f t="shared" si="2"/>
        <v>8</v>
      </c>
      <c r="F27" s="27">
        <v>16</v>
      </c>
      <c r="G27" s="28">
        <v>4</v>
      </c>
      <c r="H27" s="28">
        <f t="shared" si="0"/>
        <v>20</v>
      </c>
      <c r="I27" s="44">
        <f t="shared" si="1"/>
        <v>28</v>
      </c>
      <c r="J27" s="1">
        <v>-12</v>
      </c>
      <c r="K27" s="1" t="s">
        <v>116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s="1" customFormat="1" ht="14.25" customHeight="1">
      <c r="A28" s="21"/>
      <c r="B28" s="24" t="s">
        <v>82</v>
      </c>
      <c r="C28" s="28">
        <v>1</v>
      </c>
      <c r="D28" s="26">
        <v>0</v>
      </c>
      <c r="E28" s="26">
        <f t="shared" si="2"/>
        <v>1</v>
      </c>
      <c r="F28" s="28">
        <v>1</v>
      </c>
      <c r="G28" s="28">
        <v>2</v>
      </c>
      <c r="H28" s="28">
        <f t="shared" si="0"/>
        <v>3</v>
      </c>
      <c r="I28" s="44">
        <f t="shared" si="1"/>
        <v>4</v>
      </c>
      <c r="K28" s="1" t="s">
        <v>116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s="1" customFormat="1" ht="14.25" customHeight="1">
      <c r="A29" s="7" t="s">
        <v>119</v>
      </c>
      <c r="B29" s="24" t="s">
        <v>83</v>
      </c>
      <c r="C29" s="28">
        <v>4</v>
      </c>
      <c r="D29" s="26">
        <v>0</v>
      </c>
      <c r="E29" s="26">
        <f aca="true" t="shared" si="3" ref="E29:E37">SUM(C29:D29)</f>
        <v>4</v>
      </c>
      <c r="F29" s="27">
        <v>4</v>
      </c>
      <c r="G29" s="28">
        <v>2</v>
      </c>
      <c r="H29" s="28">
        <f t="shared" si="0"/>
        <v>6</v>
      </c>
      <c r="I29" s="44">
        <f aca="true" t="shared" si="4" ref="I29:I39">E29+H29</f>
        <v>10</v>
      </c>
      <c r="J29" s="1">
        <v>1</v>
      </c>
      <c r="K29" s="1" t="s">
        <v>116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s="1" customFormat="1" ht="14.25" customHeight="1">
      <c r="A30" s="12"/>
      <c r="B30" s="24" t="s">
        <v>84</v>
      </c>
      <c r="C30" s="28">
        <v>5</v>
      </c>
      <c r="D30" s="26">
        <v>0</v>
      </c>
      <c r="E30" s="26">
        <f t="shared" si="3"/>
        <v>5</v>
      </c>
      <c r="F30" s="27">
        <v>2</v>
      </c>
      <c r="G30" s="28">
        <v>2</v>
      </c>
      <c r="H30" s="28">
        <f t="shared" si="0"/>
        <v>4</v>
      </c>
      <c r="I30" s="44">
        <f t="shared" si="4"/>
        <v>9</v>
      </c>
      <c r="K30" s="1" t="s">
        <v>116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s="1" customFormat="1" ht="14.25" customHeight="1">
      <c r="A31" s="21"/>
      <c r="B31" s="24" t="s">
        <v>85</v>
      </c>
      <c r="C31" s="33">
        <v>7</v>
      </c>
      <c r="D31" s="26">
        <v>0</v>
      </c>
      <c r="E31" s="34">
        <f t="shared" si="3"/>
        <v>7</v>
      </c>
      <c r="F31" s="33">
        <v>3</v>
      </c>
      <c r="G31" s="33">
        <v>2</v>
      </c>
      <c r="H31" s="33">
        <f aca="true" t="shared" si="5" ref="H31:H37">SUM(F31:G31)</f>
        <v>5</v>
      </c>
      <c r="I31" s="44">
        <f t="shared" si="4"/>
        <v>12</v>
      </c>
      <c r="K31" s="1" t="s">
        <v>116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s="1" customFormat="1" ht="14.25" customHeight="1">
      <c r="A32" s="7" t="s">
        <v>120</v>
      </c>
      <c r="B32" s="24" t="s">
        <v>86</v>
      </c>
      <c r="C32" s="28">
        <v>4</v>
      </c>
      <c r="D32" s="26">
        <v>1</v>
      </c>
      <c r="E32" s="26">
        <f t="shared" si="3"/>
        <v>5</v>
      </c>
      <c r="F32" s="27">
        <v>0</v>
      </c>
      <c r="G32" s="28">
        <v>0</v>
      </c>
      <c r="H32" s="28">
        <f t="shared" si="5"/>
        <v>0</v>
      </c>
      <c r="I32" s="44">
        <f t="shared" si="4"/>
        <v>5</v>
      </c>
      <c r="K32" s="1" t="s">
        <v>116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s="1" customFormat="1" ht="14.25" customHeight="1">
      <c r="A33" s="12"/>
      <c r="B33" s="24" t="s">
        <v>87</v>
      </c>
      <c r="C33" s="28">
        <v>1</v>
      </c>
      <c r="D33" s="26">
        <v>0</v>
      </c>
      <c r="E33" s="26">
        <f t="shared" si="3"/>
        <v>1</v>
      </c>
      <c r="F33" s="27">
        <v>0</v>
      </c>
      <c r="G33" s="28">
        <v>0</v>
      </c>
      <c r="H33" s="28">
        <f t="shared" si="5"/>
        <v>0</v>
      </c>
      <c r="I33" s="44">
        <f t="shared" si="4"/>
        <v>1</v>
      </c>
      <c r="K33" s="1" t="s">
        <v>116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 s="1" customFormat="1" ht="14.25" customHeight="1">
      <c r="A34" s="12"/>
      <c r="B34" s="24" t="s">
        <v>88</v>
      </c>
      <c r="C34" s="28">
        <v>14</v>
      </c>
      <c r="D34" s="26">
        <v>1</v>
      </c>
      <c r="E34" s="26">
        <f t="shared" si="3"/>
        <v>15</v>
      </c>
      <c r="F34" s="27">
        <v>16</v>
      </c>
      <c r="G34" s="28">
        <v>6</v>
      </c>
      <c r="H34" s="28">
        <f t="shared" si="5"/>
        <v>22</v>
      </c>
      <c r="I34" s="44">
        <f t="shared" si="4"/>
        <v>37</v>
      </c>
      <c r="K34" s="45" t="s">
        <v>116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s="1" customFormat="1" ht="14.25" customHeight="1">
      <c r="A35" s="12"/>
      <c r="B35" s="24" t="s">
        <v>89</v>
      </c>
      <c r="C35" s="28">
        <v>0</v>
      </c>
      <c r="D35" s="26">
        <v>0</v>
      </c>
      <c r="E35" s="26">
        <f t="shared" si="3"/>
        <v>0</v>
      </c>
      <c r="F35" s="27">
        <v>0</v>
      </c>
      <c r="G35" s="28">
        <v>7</v>
      </c>
      <c r="H35" s="28">
        <f t="shared" si="5"/>
        <v>7</v>
      </c>
      <c r="I35" s="44">
        <f t="shared" si="4"/>
        <v>7</v>
      </c>
      <c r="K35" s="1" t="s">
        <v>116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s="1" customFormat="1" ht="14.25" customHeight="1">
      <c r="A36" s="12"/>
      <c r="B36" s="24" t="s">
        <v>90</v>
      </c>
      <c r="C36" s="28">
        <v>5</v>
      </c>
      <c r="D36" s="26">
        <v>0</v>
      </c>
      <c r="E36" s="26">
        <f t="shared" si="3"/>
        <v>5</v>
      </c>
      <c r="F36" s="27">
        <v>6</v>
      </c>
      <c r="G36" s="27">
        <v>0</v>
      </c>
      <c r="H36" s="27">
        <f t="shared" si="5"/>
        <v>6</v>
      </c>
      <c r="I36" s="44">
        <f t="shared" si="4"/>
        <v>11</v>
      </c>
      <c r="K36" s="1" t="s">
        <v>116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26" s="1" customFormat="1" ht="14.25" customHeight="1">
      <c r="A37" s="21"/>
      <c r="B37" s="24" t="s">
        <v>91</v>
      </c>
      <c r="C37" s="28">
        <v>17</v>
      </c>
      <c r="D37" s="26">
        <v>0</v>
      </c>
      <c r="E37" s="26">
        <f t="shared" si="3"/>
        <v>17</v>
      </c>
      <c r="F37" s="28">
        <v>16</v>
      </c>
      <c r="G37" s="28">
        <v>4</v>
      </c>
      <c r="H37" s="28">
        <f t="shared" si="5"/>
        <v>20</v>
      </c>
      <c r="I37" s="44">
        <f t="shared" si="4"/>
        <v>37</v>
      </c>
      <c r="K37" s="1" t="s">
        <v>116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1:26" s="1" customFormat="1" ht="14.25" customHeight="1">
      <c r="A38" s="7" t="s">
        <v>121</v>
      </c>
      <c r="B38" s="24" t="s">
        <v>92</v>
      </c>
      <c r="C38" s="28">
        <v>8</v>
      </c>
      <c r="D38" s="26">
        <v>0</v>
      </c>
      <c r="E38" s="26">
        <f t="shared" si="2"/>
        <v>8</v>
      </c>
      <c r="F38" s="27">
        <v>5</v>
      </c>
      <c r="G38" s="28">
        <v>1</v>
      </c>
      <c r="H38" s="28">
        <f t="shared" si="0"/>
        <v>6</v>
      </c>
      <c r="I38" s="44">
        <f t="shared" si="4"/>
        <v>14</v>
      </c>
      <c r="K38" s="1" t="s">
        <v>116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26" s="1" customFormat="1" ht="14.25" customHeight="1">
      <c r="A39" s="12"/>
      <c r="B39" s="24" t="s">
        <v>93</v>
      </c>
      <c r="C39" s="28">
        <v>10</v>
      </c>
      <c r="D39" s="26">
        <v>1</v>
      </c>
      <c r="E39" s="26">
        <f t="shared" si="2"/>
        <v>11</v>
      </c>
      <c r="F39" s="27">
        <v>20</v>
      </c>
      <c r="G39" s="28">
        <v>11</v>
      </c>
      <c r="H39" s="28">
        <f t="shared" si="0"/>
        <v>31</v>
      </c>
      <c r="I39" s="43">
        <f t="shared" si="4"/>
        <v>42</v>
      </c>
      <c r="J39" s="1">
        <v>-2</v>
      </c>
      <c r="K39" s="1" t="s">
        <v>116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1:26" s="1" customFormat="1" ht="14.25" customHeight="1">
      <c r="A40" s="12"/>
      <c r="B40" s="24" t="s">
        <v>94</v>
      </c>
      <c r="C40" s="28">
        <v>17</v>
      </c>
      <c r="D40" s="26">
        <v>0</v>
      </c>
      <c r="E40" s="26">
        <f t="shared" si="2"/>
        <v>17</v>
      </c>
      <c r="F40" s="28">
        <v>3</v>
      </c>
      <c r="G40" s="28">
        <v>0</v>
      </c>
      <c r="H40" s="28">
        <f t="shared" si="0"/>
        <v>3</v>
      </c>
      <c r="I40" s="43">
        <f aca="true" t="shared" si="6" ref="I40:I47">E40+H40</f>
        <v>20</v>
      </c>
      <c r="K40" s="1" t="s">
        <v>116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1:26" s="1" customFormat="1" ht="14.25" customHeight="1">
      <c r="A41" s="12"/>
      <c r="B41" s="24" t="s">
        <v>95</v>
      </c>
      <c r="C41" s="28">
        <v>1</v>
      </c>
      <c r="D41" s="26">
        <v>0</v>
      </c>
      <c r="E41" s="26">
        <f t="shared" si="2"/>
        <v>1</v>
      </c>
      <c r="F41" s="27">
        <v>1</v>
      </c>
      <c r="G41" s="28">
        <v>0</v>
      </c>
      <c r="H41" s="28">
        <f t="shared" si="0"/>
        <v>1</v>
      </c>
      <c r="I41" s="44">
        <f t="shared" si="6"/>
        <v>2</v>
      </c>
      <c r="K41" s="1" t="s">
        <v>116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1:26" s="1" customFormat="1" ht="14.25" customHeight="1">
      <c r="A42" s="21"/>
      <c r="B42" s="24" t="s">
        <v>96</v>
      </c>
      <c r="C42" s="28">
        <v>1</v>
      </c>
      <c r="D42" s="26">
        <v>0</v>
      </c>
      <c r="E42" s="26">
        <f t="shared" si="2"/>
        <v>1</v>
      </c>
      <c r="F42" s="28">
        <v>8</v>
      </c>
      <c r="G42" s="28">
        <v>2</v>
      </c>
      <c r="H42" s="28">
        <f t="shared" si="0"/>
        <v>10</v>
      </c>
      <c r="I42" s="44">
        <f t="shared" si="6"/>
        <v>11</v>
      </c>
      <c r="K42" s="1" t="s">
        <v>116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1:26" s="1" customFormat="1" ht="14.25" customHeight="1">
      <c r="A43" s="7" t="s">
        <v>122</v>
      </c>
      <c r="B43" s="24" t="s">
        <v>97</v>
      </c>
      <c r="C43" s="28">
        <v>2</v>
      </c>
      <c r="D43" s="26">
        <v>0</v>
      </c>
      <c r="E43" s="26">
        <f t="shared" si="2"/>
        <v>2</v>
      </c>
      <c r="F43" s="27">
        <v>5</v>
      </c>
      <c r="G43" s="28">
        <v>0</v>
      </c>
      <c r="H43" s="28">
        <f t="shared" si="0"/>
        <v>5</v>
      </c>
      <c r="I43" s="44">
        <f t="shared" si="6"/>
        <v>7</v>
      </c>
      <c r="J43" s="1">
        <v>-7</v>
      </c>
      <c r="K43" s="1" t="s">
        <v>116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26" s="1" customFormat="1" ht="14.25" customHeight="1">
      <c r="A44" s="12"/>
      <c r="B44" s="24" t="s">
        <v>98</v>
      </c>
      <c r="C44" s="28">
        <v>7</v>
      </c>
      <c r="D44" s="26">
        <v>0</v>
      </c>
      <c r="E44" s="26">
        <f t="shared" si="2"/>
        <v>7</v>
      </c>
      <c r="F44" s="27">
        <v>30</v>
      </c>
      <c r="G44" s="28">
        <v>2</v>
      </c>
      <c r="H44" s="28">
        <f t="shared" si="0"/>
        <v>32</v>
      </c>
      <c r="I44" s="44">
        <f t="shared" si="6"/>
        <v>39</v>
      </c>
      <c r="K44" s="1" t="s">
        <v>116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1:26" s="1" customFormat="1" ht="14.25" customHeight="1">
      <c r="A45" s="12"/>
      <c r="B45" s="24" t="s">
        <v>99</v>
      </c>
      <c r="C45" s="28">
        <v>4</v>
      </c>
      <c r="D45" s="26">
        <v>0</v>
      </c>
      <c r="E45" s="26">
        <f t="shared" si="2"/>
        <v>4</v>
      </c>
      <c r="F45" s="27">
        <v>10</v>
      </c>
      <c r="G45" s="28">
        <v>0</v>
      </c>
      <c r="H45" s="28">
        <f t="shared" si="0"/>
        <v>10</v>
      </c>
      <c r="I45" s="44">
        <f t="shared" si="6"/>
        <v>14</v>
      </c>
      <c r="J45" s="1">
        <v>-1</v>
      </c>
      <c r="K45" s="1" t="s">
        <v>116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1:26" s="1" customFormat="1" ht="14.25" customHeight="1">
      <c r="A46" s="12"/>
      <c r="B46" s="24" t="s">
        <v>100</v>
      </c>
      <c r="C46" s="28">
        <v>1</v>
      </c>
      <c r="D46" s="26">
        <v>0</v>
      </c>
      <c r="E46" s="26">
        <f t="shared" si="2"/>
        <v>1</v>
      </c>
      <c r="F46" s="27">
        <v>5</v>
      </c>
      <c r="G46" s="28">
        <v>1</v>
      </c>
      <c r="H46" s="28">
        <f t="shared" si="0"/>
        <v>6</v>
      </c>
      <c r="I46" s="44">
        <f t="shared" si="6"/>
        <v>7</v>
      </c>
      <c r="K46" s="1" t="s">
        <v>116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1:26" s="1" customFormat="1" ht="14.25" customHeight="1">
      <c r="A47" s="21"/>
      <c r="B47" s="24" t="s">
        <v>101</v>
      </c>
      <c r="C47" s="28">
        <v>4</v>
      </c>
      <c r="D47" s="26">
        <v>0</v>
      </c>
      <c r="E47" s="26">
        <f t="shared" si="2"/>
        <v>4</v>
      </c>
      <c r="F47" s="28">
        <v>24</v>
      </c>
      <c r="G47" s="28">
        <v>0</v>
      </c>
      <c r="H47" s="28">
        <f t="shared" si="0"/>
        <v>24</v>
      </c>
      <c r="I47" s="44">
        <f t="shared" si="6"/>
        <v>28</v>
      </c>
      <c r="J47" s="1">
        <v>1</v>
      </c>
      <c r="K47" s="1" t="s">
        <v>116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1:26" s="1" customFormat="1" ht="13.5">
      <c r="A48" s="35" t="s">
        <v>123</v>
      </c>
      <c r="B48" s="36"/>
      <c r="C48" s="37">
        <f aca="true" t="shared" si="7" ref="C48:I48">SUM(C9:C47)</f>
        <v>302</v>
      </c>
      <c r="D48" s="37">
        <f t="shared" si="7"/>
        <v>4</v>
      </c>
      <c r="E48" s="38">
        <f t="shared" si="7"/>
        <v>306</v>
      </c>
      <c r="F48" s="37">
        <f t="shared" si="7"/>
        <v>379</v>
      </c>
      <c r="G48" s="37">
        <f t="shared" si="7"/>
        <v>92</v>
      </c>
      <c r="H48" s="38">
        <f t="shared" si="7"/>
        <v>471</v>
      </c>
      <c r="I48" s="47">
        <f t="shared" si="7"/>
        <v>777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="1" customFormat="1" ht="13.5"/>
    <row r="50" s="1" customFormat="1" ht="13.5"/>
    <row r="51" s="1" customFormat="1" ht="13.5"/>
    <row r="52" s="1" customFormat="1" ht="13.5"/>
    <row r="53" s="1" customFormat="1" ht="13.5"/>
    <row r="54" s="1" customFormat="1" ht="13.5"/>
    <row r="55" s="1" customFormat="1" ht="13.5"/>
    <row r="56" s="1" customFormat="1" ht="13.5"/>
    <row r="57" s="1" customFormat="1" ht="13.5"/>
    <row r="58" s="1" customFormat="1" ht="13.5"/>
    <row r="59" s="1" customFormat="1" ht="13.5"/>
    <row r="60" s="1" customFormat="1" ht="13.5"/>
    <row r="61" s="1" customFormat="1" ht="13.5"/>
    <row r="62" s="1" customFormat="1" ht="13.5"/>
  </sheetData>
  <sheetProtection/>
  <mergeCells count="23">
    <mergeCell ref="A1:B1"/>
    <mergeCell ref="A2:I2"/>
    <mergeCell ref="A3:C3"/>
    <mergeCell ref="D3:I3"/>
    <mergeCell ref="A48:B48"/>
    <mergeCell ref="A4:A8"/>
    <mergeCell ref="A9:A17"/>
    <mergeCell ref="A18:A24"/>
    <mergeCell ref="A25:A28"/>
    <mergeCell ref="A29:A31"/>
    <mergeCell ref="A32:A37"/>
    <mergeCell ref="A38:A42"/>
    <mergeCell ref="A43:A47"/>
    <mergeCell ref="B4:B8"/>
    <mergeCell ref="C7:C8"/>
    <mergeCell ref="D7:D8"/>
    <mergeCell ref="E7:E8"/>
    <mergeCell ref="F7:F8"/>
    <mergeCell ref="G7:G8"/>
    <mergeCell ref="H7:H8"/>
    <mergeCell ref="I4:I8"/>
    <mergeCell ref="C4:E6"/>
    <mergeCell ref="F4:H6"/>
  </mergeCells>
  <printOptions/>
  <pageMargins left="0.63" right="0.65" top="0.78" bottom="0.67" header="0.54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姚根洪</cp:lastModifiedBy>
  <cp:lastPrinted>2019-05-27T03:35:00Z</cp:lastPrinted>
  <dcterms:created xsi:type="dcterms:W3CDTF">2015-11-05T07:08:00Z</dcterms:created>
  <dcterms:modified xsi:type="dcterms:W3CDTF">2022-02-28T12:22:05Z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51E82747115D42579C970E7002D1BB63</vt:lpwstr>
  </property>
</Properties>
</file>